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3.xml><?xml version="1.0" encoding="utf-8"?>
<comments xmlns="http://schemas.openxmlformats.org/spreadsheetml/2006/main">
  <authors>
    <author>admin</author>
  </authors>
  <commentList>
    <comment ref="C124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см. отдельный договор</t>
        </r>
      </text>
    </comment>
  </commentList>
</comments>
</file>

<file path=xl/sharedStrings.xml><?xml version="1.0" encoding="utf-8"?>
<sst xmlns="http://schemas.openxmlformats.org/spreadsheetml/2006/main" count="259" uniqueCount="235">
  <si>
    <t>Оплачив.</t>
  </si>
  <si>
    <t xml:space="preserve">Стоимос.  </t>
  </si>
  <si>
    <t>Годовые</t>
  </si>
  <si>
    <t>План 2017г.</t>
  </si>
  <si>
    <t>Ремонт лестничных</t>
  </si>
  <si>
    <t>Ремонт инженерного</t>
  </si>
  <si>
    <t>Ремонт кровли</t>
  </si>
  <si>
    <t>Ремонт</t>
  </si>
  <si>
    <t>Ремонт констр. элементов</t>
  </si>
  <si>
    <t xml:space="preserve">№ </t>
  </si>
  <si>
    <t>Перечень</t>
  </si>
  <si>
    <t>площадь</t>
  </si>
  <si>
    <t>услуг</t>
  </si>
  <si>
    <t>начисления</t>
  </si>
  <si>
    <t>текущего</t>
  </si>
  <si>
    <t>клеток</t>
  </si>
  <si>
    <t>оборудования</t>
  </si>
  <si>
    <t>отмостки,</t>
  </si>
  <si>
    <t>в том числе: балконы,</t>
  </si>
  <si>
    <t>п/п</t>
  </si>
  <si>
    <t xml:space="preserve"> жилых домов</t>
  </si>
  <si>
    <t>кв.м</t>
  </si>
  <si>
    <t>содерж. И</t>
  </si>
  <si>
    <t>за содер.</t>
  </si>
  <si>
    <t>ремонта,</t>
  </si>
  <si>
    <t>план, руб.</t>
  </si>
  <si>
    <t>факт, руб.</t>
  </si>
  <si>
    <t>сантехника</t>
  </si>
  <si>
    <t>электрика</t>
  </si>
  <si>
    <t>руб.</t>
  </si>
  <si>
    <t>швы, цоколь, входные</t>
  </si>
  <si>
    <t>ремонт,</t>
  </si>
  <si>
    <t>и ремонт,</t>
  </si>
  <si>
    <t>группы, руб.</t>
  </si>
  <si>
    <t>руб./кв.м</t>
  </si>
  <si>
    <t>Коллективная  16</t>
  </si>
  <si>
    <t>Коллективная  20</t>
  </si>
  <si>
    <t>Коллективная  22</t>
  </si>
  <si>
    <t>Коллективная  24</t>
  </si>
  <si>
    <t>Коллективная  24а</t>
  </si>
  <si>
    <t>Коллективная  26</t>
  </si>
  <si>
    <t>Коллективная  26а</t>
  </si>
  <si>
    <t>Коллективная  28</t>
  </si>
  <si>
    <t>Коллективная  30</t>
  </si>
  <si>
    <t>Ногинское ш. 13</t>
  </si>
  <si>
    <t>Ногинское ш. 15</t>
  </si>
  <si>
    <t>Ногинское ш. 17</t>
  </si>
  <si>
    <t>Ногинское ш. 19</t>
  </si>
  <si>
    <t>Ногинское ш. 21а</t>
  </si>
  <si>
    <t>Ногинское ш. 3</t>
  </si>
  <si>
    <t>Ногинское ш. 3а</t>
  </si>
  <si>
    <t>Ногинское ш. 5</t>
  </si>
  <si>
    <t>Ногинское ш. 7</t>
  </si>
  <si>
    <t>Ногинское ш. 7а</t>
  </si>
  <si>
    <t>Социалистическая 16</t>
  </si>
  <si>
    <t>Социалистическая 16а</t>
  </si>
  <si>
    <t>Социалистическая 18</t>
  </si>
  <si>
    <t>Социалистическая 18а</t>
  </si>
  <si>
    <t>Социалистическая 18б</t>
  </si>
  <si>
    <t>Социалистическая 19</t>
  </si>
  <si>
    <t>Социалистическая 19а</t>
  </si>
  <si>
    <t>Социалистическая 20</t>
  </si>
  <si>
    <t>Социалистическая 21а</t>
  </si>
  <si>
    <t>Социалистическая 22/11</t>
  </si>
  <si>
    <t>Социалистическая 23а</t>
  </si>
  <si>
    <t>Сталеваров 1/18</t>
  </si>
  <si>
    <t>Сталеваров 11</t>
  </si>
  <si>
    <t>Сталеваров 13</t>
  </si>
  <si>
    <t>Сталеваров 15/17</t>
  </si>
  <si>
    <t>Сталеваров 17</t>
  </si>
  <si>
    <t>Сталеваров 2</t>
  </si>
  <si>
    <t>Сталеваров 3</t>
  </si>
  <si>
    <t>Сталеваров 4</t>
  </si>
  <si>
    <t>Сталеваров 4а</t>
  </si>
  <si>
    <t>Сталеваров 4б</t>
  </si>
  <si>
    <t>Сталеваров 4в</t>
  </si>
  <si>
    <t>Сталеваров 5</t>
  </si>
  <si>
    <t>Сталеваров 5а</t>
  </si>
  <si>
    <t>Сталеваров 6б</t>
  </si>
  <si>
    <t>Сталеваров 7</t>
  </si>
  <si>
    <t>Сталеваров 7а</t>
  </si>
  <si>
    <t>Сталеваров 8</t>
  </si>
  <si>
    <t>Сталеваров 8а</t>
  </si>
  <si>
    <t>Сталеваров 9</t>
  </si>
  <si>
    <t>Итого:</t>
  </si>
  <si>
    <t xml:space="preserve">Ленина пр-т 01 </t>
  </si>
  <si>
    <t xml:space="preserve">                       1 этаж</t>
  </si>
  <si>
    <t xml:space="preserve">Ленина пр-т 03 </t>
  </si>
  <si>
    <t xml:space="preserve">                          1 этаж</t>
  </si>
  <si>
    <t xml:space="preserve">Ленина пр-т 07 </t>
  </si>
  <si>
    <t xml:space="preserve">                         1 этаж</t>
  </si>
  <si>
    <t xml:space="preserve">Ленина пр-т 3 к 2 </t>
  </si>
  <si>
    <t xml:space="preserve">Ленина пр-т 5 </t>
  </si>
  <si>
    <t xml:space="preserve">Первомайская 06в </t>
  </si>
  <si>
    <t xml:space="preserve">Первомайская 08б </t>
  </si>
  <si>
    <t xml:space="preserve">                        1 этаж</t>
  </si>
  <si>
    <t xml:space="preserve">Второва 8 </t>
  </si>
  <si>
    <t xml:space="preserve">Второва 8 к.1 </t>
  </si>
  <si>
    <t xml:space="preserve">Второва 6 </t>
  </si>
  <si>
    <t xml:space="preserve">Второва 4 </t>
  </si>
  <si>
    <t xml:space="preserve">Второва 2 </t>
  </si>
  <si>
    <t>Жулябина  8</t>
  </si>
  <si>
    <t>Ленина пр-т  9</t>
  </si>
  <si>
    <t>Ленина пр-т  9а</t>
  </si>
  <si>
    <t>Ленина пр-т  15</t>
  </si>
  <si>
    <t>Ленина пр-т  19</t>
  </si>
  <si>
    <t>Ленина пр-т  19а</t>
  </si>
  <si>
    <t>Первомайская  04</t>
  </si>
  <si>
    <t>Первомайская  04-а</t>
  </si>
  <si>
    <t>Первомайская  04-б</t>
  </si>
  <si>
    <t>Первомайская  2</t>
  </si>
  <si>
    <t>Первомайская  2-а</t>
  </si>
  <si>
    <t>Первомайская  14</t>
  </si>
  <si>
    <t>Первомайская  20</t>
  </si>
  <si>
    <t xml:space="preserve">Ленина пр-т 02      </t>
  </si>
  <si>
    <t xml:space="preserve">Ленина пр-т 02 к.2 </t>
  </si>
  <si>
    <t xml:space="preserve">Ленина пр.02 к.3 </t>
  </si>
  <si>
    <t>Ногинское шоссе 12а</t>
  </si>
  <si>
    <t>Ленина пр-т  4</t>
  </si>
  <si>
    <t>Ленина пр-т  4-а</t>
  </si>
  <si>
    <t>Ленина пр-т  6</t>
  </si>
  <si>
    <t>Ленина пр-т  8</t>
  </si>
  <si>
    <t>Ногинское шоссе  10</t>
  </si>
  <si>
    <t>Пушкина  27</t>
  </si>
  <si>
    <t>Ногинское шоссе 20</t>
  </si>
  <si>
    <t>Ногинское шоссе 22</t>
  </si>
  <si>
    <t>12</t>
  </si>
  <si>
    <t>Жулябина  27</t>
  </si>
  <si>
    <t>Больничный пр-д  4 *</t>
  </si>
  <si>
    <t>Больничный пр-д  6 *</t>
  </si>
  <si>
    <t>Больничный пр-д  10 *</t>
  </si>
  <si>
    <t>Больничный пр-д  14 *</t>
  </si>
  <si>
    <t>Больничный пр-д  18 *</t>
  </si>
  <si>
    <t>Больничный пр-д  20 *</t>
  </si>
  <si>
    <t>Больничный пр-д  22 *</t>
  </si>
  <si>
    <t>Больничный пр-д  24 *</t>
  </si>
  <si>
    <t>Больничный пр-д  26 *</t>
  </si>
  <si>
    <t>Жулябина  15 *</t>
  </si>
  <si>
    <t>Жулябина  17 *</t>
  </si>
  <si>
    <t>Жулябина  19 *</t>
  </si>
  <si>
    <t>Жулябина  21 *</t>
  </si>
  <si>
    <t>Лермонтова   3 *</t>
  </si>
  <si>
    <t>Лермонтова   4 *</t>
  </si>
  <si>
    <t>Лермонтова   5 *</t>
  </si>
  <si>
    <t>Лермонтова   7 *</t>
  </si>
  <si>
    <t>Лермонтова   8 *</t>
  </si>
  <si>
    <t>Лермонтова   9 *</t>
  </si>
  <si>
    <t>Лермонтова   11 *</t>
  </si>
  <si>
    <t>Лермонтова   13 *</t>
  </si>
  <si>
    <t>Лермонтова   15 *</t>
  </si>
  <si>
    <t>Лермонтова   19 *</t>
  </si>
  <si>
    <t>Лермонтова   21 *</t>
  </si>
  <si>
    <t>Лермонтова   23 *</t>
  </si>
  <si>
    <t>Советская  5</t>
  </si>
  <si>
    <t>Фрязевское ш. 124 *</t>
  </si>
  <si>
    <t>Ленина пр-т   16</t>
  </si>
  <si>
    <t xml:space="preserve">          -  "  -</t>
  </si>
  <si>
    <t>Ленина пр-т   20-а</t>
  </si>
  <si>
    <t>Ленина пр-т   24</t>
  </si>
  <si>
    <t>Ленина пр-т   26</t>
  </si>
  <si>
    <t>Ленина пр-т   28</t>
  </si>
  <si>
    <t>Ленина пр-т   30/13</t>
  </si>
  <si>
    <t>Маяковского  3</t>
  </si>
  <si>
    <t>Маяковского  4</t>
  </si>
  <si>
    <t>Маяковского  5</t>
  </si>
  <si>
    <t>Маяковского  13</t>
  </si>
  <si>
    <t>Николаева  8</t>
  </si>
  <si>
    <t>Николаева  12</t>
  </si>
  <si>
    <t>Николаева  14</t>
  </si>
  <si>
    <t>Николаева  22</t>
  </si>
  <si>
    <t>Парковая  15</t>
  </si>
  <si>
    <t>Парковая  17</t>
  </si>
  <si>
    <t>Парковая  19</t>
  </si>
  <si>
    <t>Парковая   21</t>
  </si>
  <si>
    <t>Расковой   3</t>
  </si>
  <si>
    <t>Расковой   5</t>
  </si>
  <si>
    <t>Расковой   7</t>
  </si>
  <si>
    <t>Расковой   9</t>
  </si>
  <si>
    <t>Расковой  11</t>
  </si>
  <si>
    <t>Расковой   13</t>
  </si>
  <si>
    <t>Расковой   15</t>
  </si>
  <si>
    <t>Расковой   17</t>
  </si>
  <si>
    <t>Расковой   21</t>
  </si>
  <si>
    <t>Советская  4/1</t>
  </si>
  <si>
    <t>Советская  6/2</t>
  </si>
  <si>
    <t>Чернышевского  3</t>
  </si>
  <si>
    <t>Чернышевского  4</t>
  </si>
  <si>
    <t>Чернышевского  5</t>
  </si>
  <si>
    <t>Чернышевского  6</t>
  </si>
  <si>
    <t>Чернышевского  7</t>
  </si>
  <si>
    <t>Чернышевского  8</t>
  </si>
  <si>
    <t>Чернышевского  9</t>
  </si>
  <si>
    <t>Чернышевского  9-а</t>
  </si>
  <si>
    <t>Чернышевского  10</t>
  </si>
  <si>
    <t>Чернышевского  10-а</t>
  </si>
  <si>
    <t>Чернышевского  11</t>
  </si>
  <si>
    <t>Чернышевского  12</t>
  </si>
  <si>
    <t>Чернышевского  12-а</t>
  </si>
  <si>
    <t>Чернышевского  13</t>
  </si>
  <si>
    <t>Чернышевского  15</t>
  </si>
  <si>
    <t>Чернышевского  19</t>
  </si>
  <si>
    <t>Чернышевского  21</t>
  </si>
  <si>
    <t>Чернышевского  22</t>
  </si>
  <si>
    <t>Чернышевского  24</t>
  </si>
  <si>
    <t>Чернышевского  25</t>
  </si>
  <si>
    <t xml:space="preserve">Николаева 31          </t>
  </si>
  <si>
    <t>ул. Расковой   4 **</t>
  </si>
  <si>
    <t xml:space="preserve">Итого:       </t>
  </si>
  <si>
    <t xml:space="preserve">        ЖЭУ  № 11</t>
  </si>
  <si>
    <t>Корешкова   6</t>
  </si>
  <si>
    <t>Корешкова  8/50</t>
  </si>
  <si>
    <t>Ленина пр-т  32/16</t>
  </si>
  <si>
    <t>Ленина пр-т  34</t>
  </si>
  <si>
    <t>Ленина пр-т  35/20</t>
  </si>
  <si>
    <t>Ленина пр-т  35-а</t>
  </si>
  <si>
    <t>Ленина пр-т  36</t>
  </si>
  <si>
    <t>Ленина пр-т  38/7</t>
  </si>
  <si>
    <t>Ленина пр-т  39</t>
  </si>
  <si>
    <t>Ленина пр-т  45</t>
  </si>
  <si>
    <t>Ленина пр-т  47/12</t>
  </si>
  <si>
    <t>Первомайская  46-а</t>
  </si>
  <si>
    <t>Первомайская  48</t>
  </si>
  <si>
    <t>Полярный проезд  5-а</t>
  </si>
  <si>
    <t>Чернышевского пр.18а</t>
  </si>
  <si>
    <t>Советская  12/1</t>
  </si>
  <si>
    <t>Советская  14</t>
  </si>
  <si>
    <t>В с е г о:</t>
  </si>
  <si>
    <t xml:space="preserve">                              Итого:              </t>
  </si>
  <si>
    <t>Справка по суммам  по текущему ремонту МКД, находящихся в управлении и на обслуживании ПАО "Северное".</t>
  </si>
  <si>
    <t xml:space="preserve"> </t>
  </si>
  <si>
    <t xml:space="preserve">        ЖЭУ  № 9</t>
  </si>
  <si>
    <t xml:space="preserve">         ЖЭУ № 2:</t>
  </si>
  <si>
    <t xml:space="preserve">        ЖЭУ  №1:</t>
  </si>
  <si>
    <t xml:space="preserve">        ЖЭУ  № 5</t>
  </si>
  <si>
    <t xml:space="preserve">        ЖЭУ  № 8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</si>
</sst>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[$-FC19]d\ mmmm\ yyyy\ &quot;г.&quot;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5" fillId="33" borderId="22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5" fillId="0" borderId="30" xfId="0" applyFont="1" applyBorder="1" applyAlignment="1">
      <alignment horizontal="center"/>
    </xf>
    <xf numFmtId="0" fontId="5" fillId="0" borderId="31" xfId="0" applyFont="1" applyFill="1" applyBorder="1" applyAlignment="1">
      <alignment horizontal="right"/>
    </xf>
    <xf numFmtId="0" fontId="4" fillId="0" borderId="23" xfId="0" applyFont="1" applyBorder="1" applyAlignment="1">
      <alignment horizontal="center"/>
    </xf>
    <xf numFmtId="0" fontId="5" fillId="33" borderId="24" xfId="0" applyFont="1" applyFill="1" applyBorder="1" applyAlignment="1">
      <alignment/>
    </xf>
    <xf numFmtId="0" fontId="4" fillId="0" borderId="25" xfId="0" applyFont="1" applyBorder="1" applyAlignment="1" applyProtection="1">
      <alignment horizontal="center"/>
      <protection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5" fillId="0" borderId="32" xfId="0" applyFont="1" applyBorder="1" applyAlignment="1">
      <alignment horizontal="center"/>
    </xf>
    <xf numFmtId="0" fontId="5" fillId="0" borderId="31" xfId="0" applyFont="1" applyBorder="1" applyAlignment="1">
      <alignment horizontal="right"/>
    </xf>
    <xf numFmtId="0" fontId="4" fillId="0" borderId="33" xfId="0" applyFont="1" applyBorder="1" applyAlignment="1">
      <alignment horizontal="center"/>
    </xf>
    <xf numFmtId="0" fontId="5" fillId="0" borderId="34" xfId="0" applyFont="1" applyFill="1" applyBorder="1" applyAlignment="1">
      <alignment/>
    </xf>
    <xf numFmtId="0" fontId="4" fillId="0" borderId="35" xfId="0" applyNumberFormat="1" applyFont="1" applyBorder="1" applyAlignment="1">
      <alignment horizontal="center"/>
    </xf>
    <xf numFmtId="0" fontId="4" fillId="0" borderId="36" xfId="0" applyFont="1" applyBorder="1" applyAlignment="1">
      <alignment/>
    </xf>
    <xf numFmtId="0" fontId="4" fillId="0" borderId="37" xfId="0" applyNumberFormat="1" applyFont="1" applyBorder="1" applyAlignment="1">
      <alignment horizontal="center"/>
    </xf>
    <xf numFmtId="0" fontId="4" fillId="0" borderId="37" xfId="0" applyNumberFormat="1" applyFont="1" applyFill="1" applyBorder="1" applyAlignment="1">
      <alignment horizontal="center"/>
    </xf>
    <xf numFmtId="0" fontId="4" fillId="0" borderId="35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/>
    </xf>
    <xf numFmtId="0" fontId="4" fillId="0" borderId="39" xfId="0" applyNumberFormat="1" applyFont="1" applyBorder="1" applyAlignment="1">
      <alignment horizontal="center"/>
    </xf>
    <xf numFmtId="0" fontId="4" fillId="0" borderId="40" xfId="0" applyFont="1" applyFill="1" applyBorder="1" applyAlignment="1">
      <alignment/>
    </xf>
    <xf numFmtId="0" fontId="4" fillId="0" borderId="29" xfId="0" applyFont="1" applyBorder="1" applyAlignment="1">
      <alignment/>
    </xf>
    <xf numFmtId="49" fontId="5" fillId="0" borderId="39" xfId="0" applyNumberFormat="1" applyFont="1" applyBorder="1" applyAlignment="1">
      <alignment horizontal="center"/>
    </xf>
    <xf numFmtId="0" fontId="5" fillId="0" borderId="30" xfId="0" applyFont="1" applyFill="1" applyBorder="1" applyAlignment="1">
      <alignment horizontal="left"/>
    </xf>
    <xf numFmtId="0" fontId="4" fillId="0" borderId="41" xfId="0" applyFont="1" applyBorder="1" applyAlignment="1">
      <alignment horizontal="center"/>
    </xf>
    <xf numFmtId="0" fontId="5" fillId="0" borderId="24" xfId="0" applyFont="1" applyFill="1" applyBorder="1" applyAlignment="1">
      <alignment/>
    </xf>
    <xf numFmtId="0" fontId="4" fillId="34" borderId="26" xfId="0" applyFont="1" applyFill="1" applyBorder="1" applyAlignment="1">
      <alignment/>
    </xf>
    <xf numFmtId="49" fontId="4" fillId="0" borderId="26" xfId="0" applyNumberFormat="1" applyFont="1" applyBorder="1" applyAlignment="1">
      <alignment horizontal="left"/>
    </xf>
    <xf numFmtId="0" fontId="5" fillId="0" borderId="42" xfId="0" applyFont="1" applyBorder="1" applyAlignment="1">
      <alignment horizontal="center"/>
    </xf>
    <xf numFmtId="0" fontId="4" fillId="0" borderId="43" xfId="0" applyFont="1" applyFill="1" applyBorder="1" applyAlignment="1">
      <alignment horizontal="left" wrapText="1"/>
    </xf>
    <xf numFmtId="0" fontId="5" fillId="0" borderId="31" xfId="0" applyFont="1" applyBorder="1" applyAlignment="1">
      <alignment horizontal="right" wrapText="1"/>
    </xf>
    <xf numFmtId="1" fontId="5" fillId="0" borderId="30" xfId="0" applyNumberFormat="1" applyFont="1" applyBorder="1" applyAlignment="1">
      <alignment horizontal="center"/>
    </xf>
    <xf numFmtId="4" fontId="4" fillId="0" borderId="44" xfId="0" applyNumberFormat="1" applyFont="1" applyBorder="1" applyAlignment="1">
      <alignment horizontal="center"/>
    </xf>
    <xf numFmtId="4" fontId="4" fillId="0" borderId="44" xfId="0" applyNumberFormat="1" applyFont="1" applyFill="1" applyBorder="1" applyAlignment="1">
      <alignment horizontal="center"/>
    </xf>
    <xf numFmtId="4" fontId="4" fillId="0" borderId="45" xfId="0" applyNumberFormat="1" applyFont="1" applyFill="1" applyBorder="1" applyAlignment="1">
      <alignment horizontal="center"/>
    </xf>
    <xf numFmtId="4" fontId="5" fillId="0" borderId="46" xfId="0" applyNumberFormat="1" applyFont="1" applyBorder="1" applyAlignment="1">
      <alignment horizontal="center"/>
    </xf>
    <xf numFmtId="0" fontId="4" fillId="0" borderId="47" xfId="0" applyNumberFormat="1" applyFont="1" applyBorder="1" applyAlignment="1">
      <alignment horizontal="center"/>
    </xf>
    <xf numFmtId="2" fontId="4" fillId="0" borderId="44" xfId="0" applyNumberFormat="1" applyFont="1" applyBorder="1" applyAlignment="1">
      <alignment horizontal="center"/>
    </xf>
    <xf numFmtId="2" fontId="5" fillId="0" borderId="46" xfId="0" applyNumberFormat="1" applyFont="1" applyBorder="1" applyAlignment="1">
      <alignment horizontal="center"/>
    </xf>
    <xf numFmtId="0" fontId="4" fillId="0" borderId="48" xfId="0" applyNumberFormat="1" applyFont="1" applyBorder="1" applyAlignment="1">
      <alignment horizontal="center"/>
    </xf>
    <xf numFmtId="2" fontId="4" fillId="0" borderId="44" xfId="0" applyNumberFormat="1" applyFont="1" applyFill="1" applyBorder="1" applyAlignment="1">
      <alignment horizontal="center"/>
    </xf>
    <xf numFmtId="2" fontId="4" fillId="0" borderId="45" xfId="0" applyNumberFormat="1" applyFont="1" applyBorder="1" applyAlignment="1">
      <alignment horizontal="center"/>
    </xf>
    <xf numFmtId="2" fontId="4" fillId="0" borderId="49" xfId="0" applyNumberFormat="1" applyFont="1" applyBorder="1" applyAlignment="1">
      <alignment horizontal="center"/>
    </xf>
    <xf numFmtId="2" fontId="4" fillId="0" borderId="50" xfId="0" applyNumberFormat="1" applyFont="1" applyBorder="1" applyAlignment="1">
      <alignment horizontal="center"/>
    </xf>
    <xf numFmtId="2" fontId="4" fillId="0" borderId="45" xfId="0" applyNumberFormat="1" applyFont="1" applyFill="1" applyBorder="1" applyAlignment="1">
      <alignment horizontal="center"/>
    </xf>
    <xf numFmtId="2" fontId="4" fillId="0" borderId="47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1" fillId="0" borderId="0" xfId="0" applyFont="1" applyAlignment="1">
      <alignment/>
    </xf>
    <xf numFmtId="0" fontId="0" fillId="0" borderId="4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4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2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G23" sqref="G23"/>
    </sheetView>
  </sheetViews>
  <sheetFormatPr defaultColWidth="9.140625" defaultRowHeight="12.75"/>
  <cols>
    <col min="1" max="1" width="4.00390625" style="0" customWidth="1"/>
    <col min="2" max="2" width="17.140625" style="0" customWidth="1"/>
    <col min="3" max="3" width="8.7109375" style="0" customWidth="1"/>
    <col min="4" max="4" width="7.8515625" style="0" customWidth="1"/>
    <col min="5" max="5" width="11.28125" style="0" customWidth="1"/>
    <col min="6" max="6" width="10.28125" style="0" customWidth="1"/>
    <col min="7" max="7" width="15.28125" style="0" customWidth="1"/>
    <col min="10" max="10" width="8.7109375" style="0" customWidth="1"/>
    <col min="11" max="11" width="8.57421875" style="0" customWidth="1"/>
    <col min="12" max="12" width="8.28125" style="0" customWidth="1"/>
    <col min="14" max="14" width="11.140625" style="0" customWidth="1"/>
  </cols>
  <sheetData>
    <row r="2" ht="12.75">
      <c r="E2" t="s">
        <v>228</v>
      </c>
    </row>
    <row r="4" spans="1:14" ht="12.75">
      <c r="A4" s="1"/>
      <c r="B4" s="2"/>
      <c r="C4" s="2" t="s">
        <v>0</v>
      </c>
      <c r="D4" s="3" t="s">
        <v>1</v>
      </c>
      <c r="E4" s="2" t="s">
        <v>2</v>
      </c>
      <c r="F4" s="1" t="s">
        <v>3</v>
      </c>
      <c r="G4" s="73" t="s">
        <v>4</v>
      </c>
      <c r="H4" s="1" t="s">
        <v>5</v>
      </c>
      <c r="I4" s="3"/>
      <c r="J4" s="1" t="s">
        <v>6</v>
      </c>
      <c r="K4" s="3"/>
      <c r="L4" s="2" t="s">
        <v>7</v>
      </c>
      <c r="M4" s="76" t="s">
        <v>8</v>
      </c>
      <c r="N4" s="77"/>
    </row>
    <row r="5" spans="1:14" ht="12.75">
      <c r="A5" s="4" t="s">
        <v>9</v>
      </c>
      <c r="B5" s="5" t="s">
        <v>10</v>
      </c>
      <c r="C5" s="5" t="s">
        <v>11</v>
      </c>
      <c r="D5" s="6" t="s">
        <v>12</v>
      </c>
      <c r="E5" s="5" t="s">
        <v>13</v>
      </c>
      <c r="F5" s="4" t="s">
        <v>14</v>
      </c>
      <c r="G5" s="7" t="s">
        <v>15</v>
      </c>
      <c r="H5" s="7" t="s">
        <v>16</v>
      </c>
      <c r="I5" s="8"/>
      <c r="J5" s="7"/>
      <c r="K5" s="8"/>
      <c r="L5" s="5" t="s">
        <v>17</v>
      </c>
      <c r="M5" s="78" t="s">
        <v>18</v>
      </c>
      <c r="N5" s="79"/>
    </row>
    <row r="6" spans="1:14" ht="12.75">
      <c r="A6" s="4" t="s">
        <v>19</v>
      </c>
      <c r="B6" s="5" t="s">
        <v>20</v>
      </c>
      <c r="C6" s="5" t="s">
        <v>21</v>
      </c>
      <c r="D6" s="6" t="s">
        <v>22</v>
      </c>
      <c r="E6" s="5" t="s">
        <v>23</v>
      </c>
      <c r="F6" s="5" t="s">
        <v>24</v>
      </c>
      <c r="G6" s="4" t="s">
        <v>25</v>
      </c>
      <c r="H6" s="2" t="s">
        <v>27</v>
      </c>
      <c r="I6" s="2" t="s">
        <v>28</v>
      </c>
      <c r="J6" s="2" t="s">
        <v>25</v>
      </c>
      <c r="K6" s="2" t="s">
        <v>26</v>
      </c>
      <c r="L6" s="5" t="s">
        <v>29</v>
      </c>
      <c r="M6" s="78" t="s">
        <v>30</v>
      </c>
      <c r="N6" s="79"/>
    </row>
    <row r="7" spans="1:14" ht="12.75">
      <c r="A7" s="4"/>
      <c r="B7" s="5"/>
      <c r="C7" s="5"/>
      <c r="D7" s="6" t="s">
        <v>31</v>
      </c>
      <c r="E7" s="5" t="s">
        <v>32</v>
      </c>
      <c r="F7" s="5" t="s">
        <v>29</v>
      </c>
      <c r="G7" s="4"/>
      <c r="H7" s="5" t="s">
        <v>29</v>
      </c>
      <c r="I7" s="5" t="s">
        <v>29</v>
      </c>
      <c r="J7" s="5"/>
      <c r="K7" s="5"/>
      <c r="L7" s="5"/>
      <c r="M7" s="78" t="s">
        <v>33</v>
      </c>
      <c r="N7" s="79"/>
    </row>
    <row r="8" spans="1:14" ht="12.75">
      <c r="A8" s="4"/>
      <c r="B8" s="9"/>
      <c r="C8" s="9"/>
      <c r="D8" s="6" t="s">
        <v>34</v>
      </c>
      <c r="E8" s="5" t="s">
        <v>29</v>
      </c>
      <c r="F8" s="9"/>
      <c r="G8" s="7"/>
      <c r="H8" s="9"/>
      <c r="I8" s="9"/>
      <c r="J8" s="9"/>
      <c r="K8" s="9"/>
      <c r="L8" s="9"/>
      <c r="M8" s="80"/>
      <c r="N8" s="81"/>
    </row>
    <row r="9" spans="1:14" ht="12.7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74">
        <v>13</v>
      </c>
      <c r="N9" s="75"/>
    </row>
    <row r="10" spans="1:14" ht="12.75">
      <c r="A10" s="13"/>
      <c r="B10" s="14" t="s">
        <v>232</v>
      </c>
      <c r="C10" s="11"/>
      <c r="D10" s="11"/>
      <c r="E10" s="11"/>
      <c r="F10" s="11"/>
      <c r="G10" s="11"/>
      <c r="H10" s="11"/>
      <c r="I10" s="11"/>
      <c r="J10" s="11"/>
      <c r="K10" s="11"/>
      <c r="L10" s="12"/>
      <c r="M10" s="74"/>
      <c r="N10" s="75"/>
    </row>
    <row r="11" spans="1:14" ht="12.75">
      <c r="A11" s="15">
        <v>1</v>
      </c>
      <c r="B11" s="16" t="s">
        <v>35</v>
      </c>
      <c r="C11" s="52">
        <v>4294.93</v>
      </c>
      <c r="D11" s="10">
        <v>27.56</v>
      </c>
      <c r="E11" s="10">
        <f>D11*C11*12</f>
        <v>1420419.2496</v>
      </c>
      <c r="F11" s="10">
        <v>384482.13</v>
      </c>
      <c r="G11" s="11"/>
      <c r="H11" s="11">
        <v>7500</v>
      </c>
      <c r="I11" s="11"/>
      <c r="J11" s="11">
        <v>114082</v>
      </c>
      <c r="K11" s="11">
        <v>37400</v>
      </c>
      <c r="L11" s="11">
        <v>262900</v>
      </c>
      <c r="N11" s="72"/>
    </row>
    <row r="12" spans="1:14" ht="12.75">
      <c r="A12" s="17">
        <f aca="true" t="shared" si="0" ref="A12:A59">SUM(A11)+1</f>
        <v>2</v>
      </c>
      <c r="B12" s="18" t="s">
        <v>36</v>
      </c>
      <c r="C12" s="52">
        <v>267.4</v>
      </c>
      <c r="D12" s="10">
        <v>26.19</v>
      </c>
      <c r="E12" s="66">
        <f aca="true" t="shared" si="1" ref="E12:E59">D12*C12*12</f>
        <v>84038.47200000001</v>
      </c>
      <c r="F12" s="10">
        <v>17295.43</v>
      </c>
      <c r="G12" s="11"/>
      <c r="H12" s="11">
        <v>17300</v>
      </c>
      <c r="I12" s="11"/>
      <c r="J12" s="11"/>
      <c r="K12" s="11"/>
      <c r="L12" s="11"/>
      <c r="M12" s="74"/>
      <c r="N12" s="75"/>
    </row>
    <row r="13" spans="1:14" ht="12.75">
      <c r="A13" s="17">
        <f t="shared" si="0"/>
        <v>3</v>
      </c>
      <c r="B13" s="18" t="s">
        <v>37</v>
      </c>
      <c r="C13" s="52">
        <v>270.6</v>
      </c>
      <c r="D13" s="10">
        <v>26.19</v>
      </c>
      <c r="E13" s="66">
        <f t="shared" si="1"/>
        <v>85044.168</v>
      </c>
      <c r="F13" s="10">
        <v>17502.41</v>
      </c>
      <c r="G13" s="11"/>
      <c r="H13" s="11"/>
      <c r="I13" s="11"/>
      <c r="J13" s="11"/>
      <c r="K13" s="11"/>
      <c r="L13" s="11">
        <v>10000</v>
      </c>
      <c r="M13" s="74">
        <v>7502.41</v>
      </c>
      <c r="N13" s="75"/>
    </row>
    <row r="14" spans="1:14" ht="12.75">
      <c r="A14" s="17">
        <f t="shared" si="0"/>
        <v>4</v>
      </c>
      <c r="B14" s="18" t="s">
        <v>38</v>
      </c>
      <c r="C14" s="52">
        <v>269.7</v>
      </c>
      <c r="D14" s="10">
        <v>26.19</v>
      </c>
      <c r="E14" s="66">
        <f t="shared" si="1"/>
        <v>84761.316</v>
      </c>
      <c r="F14" s="66">
        <v>18316.4</v>
      </c>
      <c r="G14" s="11"/>
      <c r="H14" s="11"/>
      <c r="I14" s="11"/>
      <c r="J14" s="11"/>
      <c r="K14" s="11"/>
      <c r="L14" s="11"/>
      <c r="M14" s="74">
        <v>18316.4</v>
      </c>
      <c r="N14" s="75"/>
    </row>
    <row r="15" spans="1:14" ht="12.75">
      <c r="A15" s="17">
        <f t="shared" si="0"/>
        <v>5</v>
      </c>
      <c r="B15" s="18" t="s">
        <v>39</v>
      </c>
      <c r="C15" s="52">
        <v>285.1</v>
      </c>
      <c r="D15" s="10">
        <v>26.19</v>
      </c>
      <c r="E15" s="66">
        <f t="shared" si="1"/>
        <v>89601.22800000002</v>
      </c>
      <c r="F15" s="10">
        <v>18440.27</v>
      </c>
      <c r="G15" s="11"/>
      <c r="H15" s="11"/>
      <c r="I15" s="11"/>
      <c r="J15" s="11"/>
      <c r="K15" s="11"/>
      <c r="L15" s="11"/>
      <c r="M15" s="74">
        <v>18440.27</v>
      </c>
      <c r="N15" s="75"/>
    </row>
    <row r="16" spans="1:14" ht="12.75">
      <c r="A16" s="17">
        <f t="shared" si="0"/>
        <v>6</v>
      </c>
      <c r="B16" s="18" t="s">
        <v>40</v>
      </c>
      <c r="C16" s="52">
        <v>285.5</v>
      </c>
      <c r="D16" s="10">
        <v>26.19</v>
      </c>
      <c r="E16" s="66">
        <f t="shared" si="1"/>
        <v>89726.94</v>
      </c>
      <c r="F16" s="10">
        <v>18466.14</v>
      </c>
      <c r="G16" s="11"/>
      <c r="H16" s="11">
        <v>6000</v>
      </c>
      <c r="I16" s="11"/>
      <c r="J16" s="11"/>
      <c r="K16" s="11"/>
      <c r="L16" s="11"/>
      <c r="M16" s="74">
        <v>12398.44</v>
      </c>
      <c r="N16" s="75"/>
    </row>
    <row r="17" spans="1:14" ht="12.75">
      <c r="A17" s="17">
        <f t="shared" si="0"/>
        <v>7</v>
      </c>
      <c r="B17" s="18" t="s">
        <v>41</v>
      </c>
      <c r="C17" s="52">
        <v>288.8</v>
      </c>
      <c r="D17" s="10">
        <v>26.19</v>
      </c>
      <c r="E17" s="66">
        <f t="shared" si="1"/>
        <v>90764.06400000001</v>
      </c>
      <c r="F17" s="10">
        <v>18679.58</v>
      </c>
      <c r="G17" s="11"/>
      <c r="H17" s="11"/>
      <c r="I17" s="11"/>
      <c r="J17" s="11">
        <v>17180</v>
      </c>
      <c r="K17" s="11">
        <v>37400</v>
      </c>
      <c r="L17" s="11"/>
      <c r="M17" s="74"/>
      <c r="N17" s="75"/>
    </row>
    <row r="18" spans="1:14" ht="12.75">
      <c r="A18" s="17">
        <f t="shared" si="0"/>
        <v>8</v>
      </c>
      <c r="B18" s="19" t="s">
        <v>42</v>
      </c>
      <c r="C18" s="52">
        <v>288</v>
      </c>
      <c r="D18" s="10">
        <v>26.19</v>
      </c>
      <c r="E18" s="66">
        <f t="shared" si="1"/>
        <v>90512.64</v>
      </c>
      <c r="F18" s="66">
        <v>18628</v>
      </c>
      <c r="G18" s="11"/>
      <c r="H18" s="11"/>
      <c r="I18" s="11"/>
      <c r="J18" s="11"/>
      <c r="K18" s="11"/>
      <c r="L18" s="11"/>
      <c r="M18" s="74">
        <v>18628</v>
      </c>
      <c r="N18" s="75"/>
    </row>
    <row r="19" spans="1:14" ht="12.75">
      <c r="A19" s="17">
        <f t="shared" si="0"/>
        <v>9</v>
      </c>
      <c r="B19" s="16" t="s">
        <v>43</v>
      </c>
      <c r="C19" s="52">
        <v>290.1</v>
      </c>
      <c r="D19" s="10">
        <v>26.19</v>
      </c>
      <c r="E19" s="66">
        <f t="shared" si="1"/>
        <v>91172.62800000001</v>
      </c>
      <c r="F19" s="10">
        <v>18763.67</v>
      </c>
      <c r="G19" s="11"/>
      <c r="H19" s="11"/>
      <c r="I19" s="11"/>
      <c r="J19" s="11"/>
      <c r="K19" s="11"/>
      <c r="L19" s="11"/>
      <c r="M19" s="74">
        <v>18763.67</v>
      </c>
      <c r="N19" s="75"/>
    </row>
    <row r="20" spans="1:14" ht="12.75">
      <c r="A20" s="17">
        <f t="shared" si="0"/>
        <v>10</v>
      </c>
      <c r="B20" s="18" t="s">
        <v>44</v>
      </c>
      <c r="C20" s="52">
        <v>285.9</v>
      </c>
      <c r="D20" s="10">
        <v>26.19</v>
      </c>
      <c r="E20" s="66">
        <f t="shared" si="1"/>
        <v>89852.652</v>
      </c>
      <c r="F20" s="10">
        <v>18492.01</v>
      </c>
      <c r="G20" s="11"/>
      <c r="H20" s="11"/>
      <c r="I20" s="11"/>
      <c r="J20" s="11">
        <v>18492</v>
      </c>
      <c r="K20" s="11">
        <v>37400</v>
      </c>
      <c r="L20" s="11"/>
      <c r="M20" s="74"/>
      <c r="N20" s="75"/>
    </row>
    <row r="21" spans="1:14" ht="12.75">
      <c r="A21" s="17">
        <f t="shared" si="0"/>
        <v>11</v>
      </c>
      <c r="B21" s="18" t="s">
        <v>45</v>
      </c>
      <c r="C21" s="52">
        <v>291.6</v>
      </c>
      <c r="D21" s="10">
        <v>26.19</v>
      </c>
      <c r="E21" s="66">
        <f t="shared" si="1"/>
        <v>91644.04800000001</v>
      </c>
      <c r="F21" s="10">
        <v>18860.69</v>
      </c>
      <c r="G21" s="11"/>
      <c r="H21" s="11"/>
      <c r="I21" s="11">
        <v>5000</v>
      </c>
      <c r="J21" s="11">
        <v>13861</v>
      </c>
      <c r="K21" s="11">
        <v>37400</v>
      </c>
      <c r="L21" s="11"/>
      <c r="M21" s="74"/>
      <c r="N21" s="75"/>
    </row>
    <row r="22" spans="1:14" ht="12.75">
      <c r="A22" s="17">
        <f t="shared" si="0"/>
        <v>12</v>
      </c>
      <c r="B22" s="18" t="s">
        <v>46</v>
      </c>
      <c r="C22" s="52">
        <v>280.6</v>
      </c>
      <c r="D22" s="10">
        <v>26.19</v>
      </c>
      <c r="E22" s="66">
        <f t="shared" si="1"/>
        <v>88186.96800000001</v>
      </c>
      <c r="F22" s="10">
        <v>18149.21</v>
      </c>
      <c r="G22" s="11"/>
      <c r="H22" s="11"/>
      <c r="I22" s="11">
        <v>5000</v>
      </c>
      <c r="J22" s="11"/>
      <c r="K22" s="11"/>
      <c r="L22" s="11"/>
      <c r="M22" s="74">
        <v>13149.21</v>
      </c>
      <c r="N22" s="75"/>
    </row>
    <row r="23" spans="1:14" ht="12.75">
      <c r="A23" s="17">
        <f t="shared" si="0"/>
        <v>13</v>
      </c>
      <c r="B23" s="19" t="s">
        <v>47</v>
      </c>
      <c r="C23" s="52">
        <v>291</v>
      </c>
      <c r="D23" s="10">
        <v>26.19</v>
      </c>
      <c r="E23" s="66">
        <f t="shared" si="1"/>
        <v>91455.48</v>
      </c>
      <c r="F23" s="10">
        <v>18821.88</v>
      </c>
      <c r="G23" s="11"/>
      <c r="H23" s="11"/>
      <c r="I23" s="11"/>
      <c r="J23" s="11"/>
      <c r="K23" s="11"/>
      <c r="L23" s="11"/>
      <c r="M23" s="74">
        <v>18821.88</v>
      </c>
      <c r="N23" s="75"/>
    </row>
    <row r="24" spans="1:14" ht="12.75">
      <c r="A24" s="17">
        <f t="shared" si="0"/>
        <v>14</v>
      </c>
      <c r="B24" s="16" t="s">
        <v>48</v>
      </c>
      <c r="C24" s="52">
        <v>289.9</v>
      </c>
      <c r="D24" s="10">
        <v>26.19</v>
      </c>
      <c r="E24" s="66">
        <f t="shared" si="1"/>
        <v>91109.772</v>
      </c>
      <c r="F24" s="66">
        <v>18751</v>
      </c>
      <c r="G24" s="11"/>
      <c r="H24" s="11"/>
      <c r="I24" s="11">
        <v>5000</v>
      </c>
      <c r="J24" s="11"/>
      <c r="K24" s="11"/>
      <c r="L24" s="11"/>
      <c r="M24" s="74">
        <v>13751</v>
      </c>
      <c r="N24" s="75"/>
    </row>
    <row r="25" spans="1:14" ht="12.75">
      <c r="A25" s="17">
        <f t="shared" si="0"/>
        <v>15</v>
      </c>
      <c r="B25" s="18" t="s">
        <v>49</v>
      </c>
      <c r="C25" s="52">
        <v>284.7</v>
      </c>
      <c r="D25" s="10">
        <v>26.19</v>
      </c>
      <c r="E25" s="66">
        <f t="shared" si="1"/>
        <v>89475.516</v>
      </c>
      <c r="F25" s="66">
        <v>18414.4</v>
      </c>
      <c r="G25" s="11"/>
      <c r="H25" s="11">
        <v>18414.4</v>
      </c>
      <c r="I25" s="11"/>
      <c r="J25" s="11"/>
      <c r="K25" s="11"/>
      <c r="L25" s="11"/>
      <c r="M25" s="74"/>
      <c r="N25" s="75"/>
    </row>
    <row r="26" spans="1:14" ht="12.75">
      <c r="A26" s="17">
        <f t="shared" si="0"/>
        <v>16</v>
      </c>
      <c r="B26" s="18" t="s">
        <v>50</v>
      </c>
      <c r="C26" s="52">
        <v>289.4</v>
      </c>
      <c r="D26" s="10">
        <v>26.19</v>
      </c>
      <c r="E26" s="66">
        <f t="shared" si="1"/>
        <v>90952.632</v>
      </c>
      <c r="F26" s="10">
        <v>18718.39</v>
      </c>
      <c r="G26" s="11"/>
      <c r="H26" s="11"/>
      <c r="I26" s="11">
        <v>5000</v>
      </c>
      <c r="J26" s="11"/>
      <c r="K26" s="11"/>
      <c r="L26" s="10">
        <v>13718.39</v>
      </c>
      <c r="M26" s="74"/>
      <c r="N26" s="75"/>
    </row>
    <row r="27" spans="1:14" ht="12.75">
      <c r="A27" s="17">
        <f t="shared" si="0"/>
        <v>17</v>
      </c>
      <c r="B27" s="18" t="s">
        <v>51</v>
      </c>
      <c r="C27" s="52">
        <v>284.7</v>
      </c>
      <c r="D27" s="10">
        <v>27.93</v>
      </c>
      <c r="E27" s="66">
        <f t="shared" si="1"/>
        <v>95420.052</v>
      </c>
      <c r="F27" s="66">
        <v>18414.4</v>
      </c>
      <c r="G27" s="11"/>
      <c r="H27" s="11"/>
      <c r="I27" s="11"/>
      <c r="J27" s="11">
        <v>16914</v>
      </c>
      <c r="K27" s="11">
        <v>37400</v>
      </c>
      <c r="L27" s="11"/>
      <c r="M27" s="74">
        <v>1500</v>
      </c>
      <c r="N27" s="75"/>
    </row>
    <row r="28" spans="1:14" ht="12.75">
      <c r="A28" s="17">
        <f t="shared" si="0"/>
        <v>18</v>
      </c>
      <c r="B28" s="18" t="s">
        <v>52</v>
      </c>
      <c r="C28" s="52">
        <v>284.6</v>
      </c>
      <c r="D28" s="10">
        <v>27.93</v>
      </c>
      <c r="E28" s="66">
        <f t="shared" si="1"/>
        <v>95386.53600000001</v>
      </c>
      <c r="F28" s="10">
        <v>18407.93</v>
      </c>
      <c r="G28" s="11"/>
      <c r="H28" s="11"/>
      <c r="I28" s="11">
        <v>5000</v>
      </c>
      <c r="J28" s="11"/>
      <c r="K28" s="11"/>
      <c r="L28" s="10">
        <v>13718</v>
      </c>
      <c r="M28" s="74"/>
      <c r="N28" s="75"/>
    </row>
    <row r="29" spans="1:14" ht="12.75">
      <c r="A29" s="17">
        <f t="shared" si="0"/>
        <v>19</v>
      </c>
      <c r="B29" s="18" t="s">
        <v>53</v>
      </c>
      <c r="C29" s="52">
        <v>283.1</v>
      </c>
      <c r="D29" s="10">
        <v>27.93</v>
      </c>
      <c r="E29" s="66">
        <f t="shared" si="1"/>
        <v>94883.796</v>
      </c>
      <c r="F29" s="10">
        <v>18407.93</v>
      </c>
      <c r="G29" s="11"/>
      <c r="H29" s="11"/>
      <c r="I29" s="11"/>
      <c r="J29" s="11">
        <v>18408</v>
      </c>
      <c r="K29" s="11">
        <v>37400</v>
      </c>
      <c r="L29" s="11"/>
      <c r="M29" s="74"/>
      <c r="N29" s="75"/>
    </row>
    <row r="30" spans="1:14" ht="12.75">
      <c r="A30" s="17">
        <f t="shared" si="0"/>
        <v>20</v>
      </c>
      <c r="B30" s="18" t="s">
        <v>54</v>
      </c>
      <c r="C30" s="52">
        <v>288.7</v>
      </c>
      <c r="D30" s="10">
        <v>27.93</v>
      </c>
      <c r="E30" s="66">
        <f t="shared" si="1"/>
        <v>96760.692</v>
      </c>
      <c r="F30" s="10">
        <v>18673.12</v>
      </c>
      <c r="G30" s="11"/>
      <c r="H30" s="11"/>
      <c r="I30" s="11"/>
      <c r="J30" s="11"/>
      <c r="K30" s="11"/>
      <c r="L30" s="11"/>
      <c r="M30" s="74">
        <v>18673.12</v>
      </c>
      <c r="N30" s="75"/>
    </row>
    <row r="31" spans="1:14" ht="12.75">
      <c r="A31" s="17">
        <f t="shared" si="0"/>
        <v>21</v>
      </c>
      <c r="B31" s="18" t="s">
        <v>55</v>
      </c>
      <c r="C31" s="52">
        <v>289.3</v>
      </c>
      <c r="D31" s="10">
        <v>27.93</v>
      </c>
      <c r="E31" s="66">
        <f t="shared" si="1"/>
        <v>96961.788</v>
      </c>
      <c r="F31" s="10">
        <v>18711.92</v>
      </c>
      <c r="G31" s="11"/>
      <c r="H31" s="11"/>
      <c r="I31" s="11"/>
      <c r="J31" s="11"/>
      <c r="K31" s="11"/>
      <c r="L31" s="11">
        <v>18711</v>
      </c>
      <c r="M31" s="74"/>
      <c r="N31" s="75"/>
    </row>
    <row r="32" spans="1:14" ht="12.75">
      <c r="A32" s="17">
        <f t="shared" si="0"/>
        <v>22</v>
      </c>
      <c r="B32" s="18" t="s">
        <v>56</v>
      </c>
      <c r="C32" s="52">
        <v>286.3</v>
      </c>
      <c r="D32" s="10">
        <v>27.93</v>
      </c>
      <c r="E32" s="66">
        <f t="shared" si="1"/>
        <v>95956.308</v>
      </c>
      <c r="F32" s="66">
        <v>18517.9</v>
      </c>
      <c r="G32" s="11"/>
      <c r="H32" s="11"/>
      <c r="I32" s="11"/>
      <c r="J32" s="11"/>
      <c r="K32" s="11"/>
      <c r="L32" s="11">
        <v>18518</v>
      </c>
      <c r="M32" s="74"/>
      <c r="N32" s="75"/>
    </row>
    <row r="33" spans="1:14" ht="12.75">
      <c r="A33" s="17">
        <f t="shared" si="0"/>
        <v>23</v>
      </c>
      <c r="B33" s="18" t="s">
        <v>57</v>
      </c>
      <c r="C33" s="52">
        <v>288.5</v>
      </c>
      <c r="D33" s="10">
        <v>27.93</v>
      </c>
      <c r="E33" s="66">
        <f t="shared" si="1"/>
        <v>96693.66</v>
      </c>
      <c r="F33" s="10">
        <v>18653.71</v>
      </c>
      <c r="G33" s="11"/>
      <c r="H33" s="11"/>
      <c r="I33" s="11"/>
      <c r="J33" s="11"/>
      <c r="K33" s="11"/>
      <c r="L33" s="11">
        <v>18654</v>
      </c>
      <c r="M33" s="74"/>
      <c r="N33" s="75"/>
    </row>
    <row r="34" spans="1:14" ht="12.75">
      <c r="A34" s="17">
        <f t="shared" si="0"/>
        <v>24</v>
      </c>
      <c r="B34" s="18" t="s">
        <v>58</v>
      </c>
      <c r="C34" s="52">
        <v>288.7</v>
      </c>
      <c r="D34" s="10">
        <v>27.93</v>
      </c>
      <c r="E34" s="66">
        <f t="shared" si="1"/>
        <v>96760.692</v>
      </c>
      <c r="F34" s="10">
        <v>18673.12</v>
      </c>
      <c r="G34" s="11"/>
      <c r="H34" s="11"/>
      <c r="I34" s="11"/>
      <c r="J34" s="11">
        <v>18673</v>
      </c>
      <c r="K34" s="11">
        <v>37400</v>
      </c>
      <c r="L34" s="11"/>
      <c r="M34" s="74"/>
      <c r="N34" s="75"/>
    </row>
    <row r="35" spans="1:14" ht="12.75">
      <c r="A35" s="17">
        <f t="shared" si="0"/>
        <v>25</v>
      </c>
      <c r="B35" s="18" t="s">
        <v>59</v>
      </c>
      <c r="C35" s="52">
        <v>272.9</v>
      </c>
      <c r="D35" s="10">
        <v>22.83</v>
      </c>
      <c r="E35" s="66">
        <f t="shared" si="1"/>
        <v>74763.68399999998</v>
      </c>
      <c r="F35" s="10">
        <v>151151.54</v>
      </c>
      <c r="G35" s="11"/>
      <c r="H35" s="11"/>
      <c r="I35" s="11"/>
      <c r="J35" s="11"/>
      <c r="K35" s="11"/>
      <c r="L35" s="11"/>
      <c r="M35" s="74">
        <v>15151.54</v>
      </c>
      <c r="N35" s="75"/>
    </row>
    <row r="36" spans="1:14" ht="12.75">
      <c r="A36" s="17">
        <f t="shared" si="0"/>
        <v>26</v>
      </c>
      <c r="B36" s="18" t="s">
        <v>60</v>
      </c>
      <c r="C36" s="52">
        <v>287.3</v>
      </c>
      <c r="D36" s="10">
        <v>27.93</v>
      </c>
      <c r="E36" s="66">
        <f t="shared" si="1"/>
        <v>96291.46800000001</v>
      </c>
      <c r="F36" s="66">
        <v>18582.6</v>
      </c>
      <c r="G36" s="11"/>
      <c r="H36" s="11">
        <v>18580</v>
      </c>
      <c r="I36" s="11"/>
      <c r="J36" s="11"/>
      <c r="K36" s="11"/>
      <c r="L36" s="11"/>
      <c r="M36" s="74"/>
      <c r="N36" s="75"/>
    </row>
    <row r="37" spans="1:14" ht="12.75">
      <c r="A37" s="17">
        <f t="shared" si="0"/>
        <v>27</v>
      </c>
      <c r="B37" s="18" t="s">
        <v>61</v>
      </c>
      <c r="C37" s="52">
        <v>284.5</v>
      </c>
      <c r="D37" s="10">
        <v>26.19</v>
      </c>
      <c r="E37" s="66">
        <f t="shared" si="1"/>
        <v>89412.66</v>
      </c>
      <c r="F37" s="10">
        <v>18401.46</v>
      </c>
      <c r="G37" s="11"/>
      <c r="H37" s="11"/>
      <c r="I37" s="11"/>
      <c r="J37" s="11"/>
      <c r="K37" s="11"/>
      <c r="L37" s="11">
        <v>18401</v>
      </c>
      <c r="M37" s="74"/>
      <c r="N37" s="75"/>
    </row>
    <row r="38" spans="1:14" ht="12.75">
      <c r="A38" s="17">
        <f t="shared" si="0"/>
        <v>28</v>
      </c>
      <c r="B38" s="18" t="s">
        <v>62</v>
      </c>
      <c r="C38" s="52">
        <v>287</v>
      </c>
      <c r="D38" s="10">
        <v>27.93</v>
      </c>
      <c r="E38" s="66">
        <f t="shared" si="1"/>
        <v>96190.92</v>
      </c>
      <c r="F38" s="10">
        <v>18517.88</v>
      </c>
      <c r="G38" s="11"/>
      <c r="H38" s="11"/>
      <c r="I38" s="11"/>
      <c r="J38" s="11"/>
      <c r="K38" s="11"/>
      <c r="L38" s="11"/>
      <c r="M38" s="74">
        <v>18517.88</v>
      </c>
      <c r="N38" s="75"/>
    </row>
    <row r="39" spans="1:14" ht="12.75">
      <c r="A39" s="17">
        <f t="shared" si="0"/>
        <v>29</v>
      </c>
      <c r="B39" s="18" t="s">
        <v>63</v>
      </c>
      <c r="C39" s="52">
        <v>286.3</v>
      </c>
      <c r="D39" s="10">
        <v>27.93</v>
      </c>
      <c r="E39" s="66">
        <f t="shared" si="1"/>
        <v>95956.308</v>
      </c>
      <c r="F39" s="66">
        <v>18517.9</v>
      </c>
      <c r="G39" s="11"/>
      <c r="H39" s="71">
        <v>18517.9</v>
      </c>
      <c r="I39" s="11"/>
      <c r="J39" s="11"/>
      <c r="K39" s="11"/>
      <c r="L39" s="11"/>
      <c r="M39" s="74"/>
      <c r="N39" s="75"/>
    </row>
    <row r="40" spans="1:14" ht="12.75">
      <c r="A40" s="17">
        <f t="shared" si="0"/>
        <v>30</v>
      </c>
      <c r="B40" s="18" t="s">
        <v>64</v>
      </c>
      <c r="C40" s="52">
        <v>285</v>
      </c>
      <c r="D40" s="10">
        <v>27.93</v>
      </c>
      <c r="E40" s="66">
        <f t="shared" si="1"/>
        <v>95520.6</v>
      </c>
      <c r="F40" s="66">
        <v>18433.8</v>
      </c>
      <c r="G40" s="11"/>
      <c r="H40" s="11"/>
      <c r="I40" s="11"/>
      <c r="J40" s="11">
        <v>18433</v>
      </c>
      <c r="K40" s="11">
        <v>37400</v>
      </c>
      <c r="L40" s="11"/>
      <c r="M40" s="74"/>
      <c r="N40" s="75"/>
    </row>
    <row r="41" spans="1:14" ht="12.75">
      <c r="A41" s="17">
        <f t="shared" si="0"/>
        <v>31</v>
      </c>
      <c r="B41" s="18" t="s">
        <v>65</v>
      </c>
      <c r="C41" s="52">
        <v>276.4</v>
      </c>
      <c r="D41" s="10">
        <v>27.93</v>
      </c>
      <c r="E41" s="66">
        <f t="shared" si="1"/>
        <v>92638.22399999999</v>
      </c>
      <c r="F41" s="10">
        <v>17877.55</v>
      </c>
      <c r="G41" s="11">
        <v>12880</v>
      </c>
      <c r="H41" s="11"/>
      <c r="I41" s="11">
        <v>5000</v>
      </c>
      <c r="J41" s="11"/>
      <c r="K41" s="11"/>
      <c r="L41" s="11"/>
      <c r="M41" s="74"/>
      <c r="N41" s="75"/>
    </row>
    <row r="42" spans="1:14" ht="12.75">
      <c r="A42" s="17">
        <f t="shared" si="0"/>
        <v>32</v>
      </c>
      <c r="B42" s="19" t="s">
        <v>66</v>
      </c>
      <c r="C42" s="52">
        <v>271.9</v>
      </c>
      <c r="D42" s="10">
        <v>27.93</v>
      </c>
      <c r="E42" s="66">
        <f t="shared" si="1"/>
        <v>91130.00399999999</v>
      </c>
      <c r="F42" s="10">
        <v>17547.68</v>
      </c>
      <c r="G42" s="11"/>
      <c r="H42" s="11"/>
      <c r="I42" s="11"/>
      <c r="J42" s="11"/>
      <c r="K42" s="11"/>
      <c r="L42" s="11"/>
      <c r="M42" s="74">
        <v>17547.68</v>
      </c>
      <c r="N42" s="75"/>
    </row>
    <row r="43" spans="1:14" ht="12.75">
      <c r="A43" s="17">
        <f t="shared" si="0"/>
        <v>33</v>
      </c>
      <c r="B43" s="20" t="s">
        <v>67</v>
      </c>
      <c r="C43" s="52">
        <v>266.7</v>
      </c>
      <c r="D43" s="10">
        <v>27.93</v>
      </c>
      <c r="E43" s="66">
        <f t="shared" si="1"/>
        <v>89387.17199999999</v>
      </c>
      <c r="F43" s="66">
        <v>14844</v>
      </c>
      <c r="G43" s="11"/>
      <c r="H43" s="11"/>
      <c r="I43" s="11"/>
      <c r="J43" s="11"/>
      <c r="K43" s="11"/>
      <c r="L43" s="11"/>
      <c r="M43" s="74">
        <v>14844</v>
      </c>
      <c r="N43" s="75"/>
    </row>
    <row r="44" spans="1:14" ht="12.75">
      <c r="A44" s="17">
        <f t="shared" si="0"/>
        <v>34</v>
      </c>
      <c r="B44" s="16" t="s">
        <v>68</v>
      </c>
      <c r="C44" s="52">
        <v>202.9</v>
      </c>
      <c r="D44" s="10">
        <v>27.93</v>
      </c>
      <c r="E44" s="66">
        <f t="shared" si="1"/>
        <v>68003.964</v>
      </c>
      <c r="F44" s="10">
        <v>13486.36</v>
      </c>
      <c r="G44" s="11"/>
      <c r="H44" s="11"/>
      <c r="I44" s="11"/>
      <c r="J44" s="11"/>
      <c r="K44" s="11"/>
      <c r="L44" s="11">
        <v>13486</v>
      </c>
      <c r="M44" s="74"/>
      <c r="N44" s="75"/>
    </row>
    <row r="45" spans="1:14" ht="12.75">
      <c r="A45" s="17">
        <f t="shared" si="0"/>
        <v>35</v>
      </c>
      <c r="B45" s="18" t="s">
        <v>69</v>
      </c>
      <c r="C45" s="53">
        <v>4356.5</v>
      </c>
      <c r="D45" s="10">
        <v>27.56</v>
      </c>
      <c r="E45" s="66">
        <f t="shared" si="1"/>
        <v>1440781.68</v>
      </c>
      <c r="F45" s="10">
        <v>389993.88</v>
      </c>
      <c r="G45" s="11"/>
      <c r="H45" s="11"/>
      <c r="I45" s="11"/>
      <c r="J45" s="11">
        <v>389990</v>
      </c>
      <c r="K45" s="11">
        <v>389990</v>
      </c>
      <c r="L45" s="11"/>
      <c r="M45" s="74"/>
      <c r="N45" s="75"/>
    </row>
    <row r="46" spans="1:14" ht="12.75">
      <c r="A46" s="17">
        <f t="shared" si="0"/>
        <v>36</v>
      </c>
      <c r="B46" s="18" t="s">
        <v>70</v>
      </c>
      <c r="C46" s="53">
        <v>2119.7</v>
      </c>
      <c r="D46" s="10">
        <v>27.93</v>
      </c>
      <c r="E46" s="66">
        <f t="shared" si="1"/>
        <v>710438.652</v>
      </c>
      <c r="F46" s="10">
        <v>137147.47</v>
      </c>
      <c r="G46" s="11">
        <v>67108</v>
      </c>
      <c r="H46" s="11"/>
      <c r="I46" s="11"/>
      <c r="J46" s="11">
        <v>70039</v>
      </c>
      <c r="K46" s="11">
        <v>70039</v>
      </c>
      <c r="L46" s="11"/>
      <c r="M46" s="74"/>
      <c r="N46" s="75"/>
    </row>
    <row r="47" spans="1:14" ht="12.75">
      <c r="A47" s="17">
        <f t="shared" si="0"/>
        <v>37</v>
      </c>
      <c r="B47" s="18" t="s">
        <v>71</v>
      </c>
      <c r="C47" s="53">
        <v>270.3</v>
      </c>
      <c r="D47" s="10">
        <v>22.83</v>
      </c>
      <c r="E47" s="66">
        <f t="shared" si="1"/>
        <v>74051.38799999999</v>
      </c>
      <c r="F47" s="10">
        <v>14013.61</v>
      </c>
      <c r="G47" s="11"/>
      <c r="H47" s="11"/>
      <c r="I47" s="11"/>
      <c r="J47" s="11"/>
      <c r="K47" s="11"/>
      <c r="L47" s="11"/>
      <c r="M47" s="74"/>
      <c r="N47" s="75"/>
    </row>
    <row r="48" spans="1:14" ht="12.75">
      <c r="A48" s="17">
        <f t="shared" si="0"/>
        <v>38</v>
      </c>
      <c r="B48" s="18" t="s">
        <v>72</v>
      </c>
      <c r="C48" s="53">
        <v>2110.1</v>
      </c>
      <c r="D48" s="10">
        <v>27.93</v>
      </c>
      <c r="E48" s="66">
        <f t="shared" si="1"/>
        <v>707221.1159999999</v>
      </c>
      <c r="F48" s="66">
        <v>136481</v>
      </c>
      <c r="G48" s="11"/>
      <c r="H48" s="11"/>
      <c r="I48" s="11"/>
      <c r="J48" s="11"/>
      <c r="K48" s="11"/>
      <c r="L48" s="11">
        <v>90200</v>
      </c>
      <c r="M48" s="74"/>
      <c r="N48" s="75"/>
    </row>
    <row r="49" spans="1:14" ht="12.75">
      <c r="A49" s="17">
        <f t="shared" si="0"/>
        <v>39</v>
      </c>
      <c r="B49" s="18" t="s">
        <v>73</v>
      </c>
      <c r="C49" s="53">
        <v>2139.7</v>
      </c>
      <c r="D49" s="10">
        <v>22.83</v>
      </c>
      <c r="E49" s="66">
        <f t="shared" si="1"/>
        <v>586192.2119999999</v>
      </c>
      <c r="F49" s="66">
        <v>116889.7</v>
      </c>
      <c r="G49" s="11"/>
      <c r="H49" s="11">
        <v>13000</v>
      </c>
      <c r="I49" s="11"/>
      <c r="J49" s="11"/>
      <c r="K49" s="11"/>
      <c r="L49" s="11"/>
      <c r="M49" s="74">
        <v>103890</v>
      </c>
      <c r="N49" s="75"/>
    </row>
    <row r="50" spans="1:14" ht="12.75">
      <c r="A50" s="17">
        <f t="shared" si="0"/>
        <v>40</v>
      </c>
      <c r="B50" s="18" t="s">
        <v>74</v>
      </c>
      <c r="C50" s="53">
        <v>1807.2</v>
      </c>
      <c r="D50" s="10">
        <v>27.93</v>
      </c>
      <c r="E50" s="66">
        <f t="shared" si="1"/>
        <v>605701.152</v>
      </c>
      <c r="F50" s="10">
        <v>116902.63</v>
      </c>
      <c r="G50" s="11"/>
      <c r="H50" s="11"/>
      <c r="I50" s="11"/>
      <c r="J50" s="11">
        <v>81867</v>
      </c>
      <c r="K50" s="11">
        <v>81867</v>
      </c>
      <c r="L50" s="11"/>
      <c r="M50" s="74">
        <v>35000</v>
      </c>
      <c r="N50" s="75"/>
    </row>
    <row r="51" spans="1:14" ht="12.75">
      <c r="A51" s="17">
        <f t="shared" si="0"/>
        <v>41</v>
      </c>
      <c r="B51" s="18" t="s">
        <v>75</v>
      </c>
      <c r="C51" s="53">
        <v>3053.2</v>
      </c>
      <c r="D51" s="10">
        <v>27.93</v>
      </c>
      <c r="E51" s="66">
        <f t="shared" si="1"/>
        <v>1023310.5119999999</v>
      </c>
      <c r="F51" s="66">
        <v>197481</v>
      </c>
      <c r="G51" s="11"/>
      <c r="H51" s="11"/>
      <c r="I51" s="11"/>
      <c r="J51" s="11">
        <v>112480</v>
      </c>
      <c r="K51" s="11">
        <v>112480</v>
      </c>
      <c r="L51" s="11"/>
      <c r="M51" s="74">
        <v>35000</v>
      </c>
      <c r="N51" s="75"/>
    </row>
    <row r="52" spans="1:14" ht="12.75">
      <c r="A52" s="17">
        <f t="shared" si="0"/>
        <v>42</v>
      </c>
      <c r="B52" s="18" t="s">
        <v>76</v>
      </c>
      <c r="C52" s="53">
        <v>271.9</v>
      </c>
      <c r="D52" s="10">
        <v>22.83</v>
      </c>
      <c r="E52" s="66">
        <f t="shared" si="1"/>
        <v>74489.72399999999</v>
      </c>
      <c r="F52" s="10">
        <v>14127.92</v>
      </c>
      <c r="G52" s="11"/>
      <c r="H52" s="11"/>
      <c r="I52" s="11"/>
      <c r="J52" s="11"/>
      <c r="K52" s="11"/>
      <c r="L52" s="11"/>
      <c r="M52" s="74">
        <v>14127.92</v>
      </c>
      <c r="N52" s="75"/>
    </row>
    <row r="53" spans="1:14" ht="12.75">
      <c r="A53" s="17">
        <f t="shared" si="0"/>
        <v>43</v>
      </c>
      <c r="B53" s="18" t="s">
        <v>77</v>
      </c>
      <c r="C53" s="53">
        <v>280.8</v>
      </c>
      <c r="D53" s="10">
        <v>26.19</v>
      </c>
      <c r="E53" s="66">
        <f t="shared" si="1"/>
        <v>88249.82400000001</v>
      </c>
      <c r="F53" s="66">
        <v>18162</v>
      </c>
      <c r="G53" s="11"/>
      <c r="H53" s="11"/>
      <c r="I53" s="11">
        <v>5000</v>
      </c>
      <c r="J53" s="11"/>
      <c r="K53" s="11"/>
      <c r="L53" s="11"/>
      <c r="M53" s="74">
        <v>18162</v>
      </c>
      <c r="N53" s="75"/>
    </row>
    <row r="54" spans="1:14" ht="12.75">
      <c r="A54" s="17">
        <f t="shared" si="0"/>
        <v>44</v>
      </c>
      <c r="B54" s="18" t="s">
        <v>78</v>
      </c>
      <c r="C54" s="53">
        <v>3047.5</v>
      </c>
      <c r="D54" s="10">
        <v>27.56</v>
      </c>
      <c r="E54" s="66">
        <f t="shared" si="1"/>
        <v>1007869.2</v>
      </c>
      <c r="F54" s="10">
        <v>272812.2</v>
      </c>
      <c r="G54" s="11"/>
      <c r="H54" s="11">
        <v>234660</v>
      </c>
      <c r="I54" s="11"/>
      <c r="J54" s="11"/>
      <c r="K54" s="11"/>
      <c r="L54" s="11"/>
      <c r="M54" s="74">
        <v>38148</v>
      </c>
      <c r="N54" s="75"/>
    </row>
    <row r="55" spans="1:14" ht="12.75">
      <c r="A55" s="17">
        <f t="shared" si="0"/>
        <v>45</v>
      </c>
      <c r="B55" s="18" t="s">
        <v>79</v>
      </c>
      <c r="C55" s="53">
        <v>272.7</v>
      </c>
      <c r="D55" s="10">
        <v>26.19</v>
      </c>
      <c r="E55" s="66">
        <f t="shared" si="1"/>
        <v>85704.156</v>
      </c>
      <c r="F55" s="66">
        <v>17638.2</v>
      </c>
      <c r="G55" s="11"/>
      <c r="H55" s="11">
        <v>17638</v>
      </c>
      <c r="I55" s="11"/>
      <c r="J55" s="11"/>
      <c r="K55" s="11"/>
      <c r="L55" s="11"/>
      <c r="M55" s="74"/>
      <c r="N55" s="75"/>
    </row>
    <row r="56" spans="1:14" ht="12.75">
      <c r="A56" s="17">
        <f t="shared" si="0"/>
        <v>46</v>
      </c>
      <c r="B56" s="18" t="s">
        <v>80</v>
      </c>
      <c r="C56" s="53">
        <v>276.3</v>
      </c>
      <c r="D56" s="10">
        <v>27.93</v>
      </c>
      <c r="E56" s="66">
        <f t="shared" si="1"/>
        <v>92604.708</v>
      </c>
      <c r="F56" s="10">
        <v>17871.08</v>
      </c>
      <c r="G56" s="11"/>
      <c r="H56" s="11">
        <v>17871</v>
      </c>
      <c r="I56" s="11">
        <v>5000</v>
      </c>
      <c r="J56" s="11"/>
      <c r="K56" s="11"/>
      <c r="L56" s="11"/>
      <c r="M56" s="74"/>
      <c r="N56" s="75"/>
    </row>
    <row r="57" spans="1:14" ht="12.75">
      <c r="A57" s="17">
        <f t="shared" si="0"/>
        <v>47</v>
      </c>
      <c r="B57" s="18" t="s">
        <v>81</v>
      </c>
      <c r="C57" s="53">
        <v>2475.8</v>
      </c>
      <c r="D57" s="10">
        <v>27.93</v>
      </c>
      <c r="E57" s="66">
        <f t="shared" si="1"/>
        <v>829789.128</v>
      </c>
      <c r="F57" s="10">
        <v>160134.74</v>
      </c>
      <c r="G57" s="11"/>
      <c r="H57" s="11"/>
      <c r="I57" s="11">
        <v>5000</v>
      </c>
      <c r="J57" s="11">
        <v>151560</v>
      </c>
      <c r="K57" s="11">
        <v>151560</v>
      </c>
      <c r="L57" s="11"/>
      <c r="M57" s="74">
        <v>8574</v>
      </c>
      <c r="N57" s="75"/>
    </row>
    <row r="58" spans="1:14" ht="12.75">
      <c r="A58" s="17">
        <f t="shared" si="0"/>
        <v>48</v>
      </c>
      <c r="B58" s="18" t="s">
        <v>82</v>
      </c>
      <c r="C58" s="53">
        <v>2654.6</v>
      </c>
      <c r="D58" s="10">
        <v>27.93</v>
      </c>
      <c r="E58" s="66">
        <f t="shared" si="1"/>
        <v>889715.736</v>
      </c>
      <c r="F58" s="10">
        <v>137614.46</v>
      </c>
      <c r="G58" s="11"/>
      <c r="H58" s="11">
        <v>137600</v>
      </c>
      <c r="I58" s="11"/>
      <c r="J58" s="11"/>
      <c r="K58" s="11"/>
      <c r="L58" s="11"/>
      <c r="M58" s="74"/>
      <c r="N58" s="75"/>
    </row>
    <row r="59" spans="1:14" ht="13.5" thickBot="1">
      <c r="A59" s="17">
        <f t="shared" si="0"/>
        <v>49</v>
      </c>
      <c r="B59" s="21" t="s">
        <v>83</v>
      </c>
      <c r="C59" s="54">
        <v>276.4</v>
      </c>
      <c r="D59" s="10">
        <v>22.83</v>
      </c>
      <c r="E59" s="66">
        <f t="shared" si="1"/>
        <v>75722.54399999998</v>
      </c>
      <c r="F59" s="10">
        <v>14330.57</v>
      </c>
      <c r="G59" s="11"/>
      <c r="H59" s="11"/>
      <c r="I59" s="11">
        <v>5000</v>
      </c>
      <c r="J59" s="11"/>
      <c r="K59" s="11"/>
      <c r="L59" s="11"/>
      <c r="M59" s="74">
        <v>9330.57</v>
      </c>
      <c r="N59" s="75"/>
    </row>
    <row r="60" spans="1:14" ht="13.5" thickBot="1">
      <c r="A60" s="22">
        <f>A59</f>
        <v>49</v>
      </c>
      <c r="B60" s="23" t="s">
        <v>84</v>
      </c>
      <c r="C60" s="55">
        <f>SUM(C11:C59)</f>
        <v>38980.73</v>
      </c>
      <c r="D60" s="10"/>
      <c r="E60" s="67">
        <f aca="true" t="shared" si="2" ref="E60:K60">SUM(E11:E59)</f>
        <v>12708678.033599997</v>
      </c>
      <c r="F60" s="67">
        <f t="shared" si="2"/>
        <v>2878202.8700000006</v>
      </c>
      <c r="G60" s="70">
        <f t="shared" si="2"/>
        <v>79988</v>
      </c>
      <c r="H60" s="70">
        <f t="shared" si="2"/>
        <v>507081.3</v>
      </c>
      <c r="I60" s="70">
        <f t="shared" si="2"/>
        <v>50000</v>
      </c>
      <c r="J60" s="70">
        <f t="shared" si="2"/>
        <v>1041979</v>
      </c>
      <c r="K60" s="70">
        <f t="shared" si="2"/>
        <v>1105136</v>
      </c>
      <c r="L60" s="70"/>
      <c r="M60" s="82">
        <f>SUM(M13:M59)</f>
        <v>488237.99</v>
      </c>
      <c r="N60" s="83"/>
    </row>
    <row r="61" spans="1:14" ht="12.75">
      <c r="A61" s="24"/>
      <c r="B61" s="25" t="s">
        <v>231</v>
      </c>
      <c r="C61" s="56"/>
      <c r="D61" s="11"/>
      <c r="E61" s="11"/>
      <c r="F61" s="11"/>
      <c r="G61" s="11"/>
      <c r="H61" s="11"/>
      <c r="I61" s="11"/>
      <c r="J61" s="11"/>
      <c r="K61" s="11"/>
      <c r="L61" s="11"/>
      <c r="M61" s="74"/>
      <c r="N61" s="75"/>
    </row>
    <row r="62" spans="1:14" ht="12.75">
      <c r="A62" s="26">
        <v>1</v>
      </c>
      <c r="B62" s="18" t="s">
        <v>85</v>
      </c>
      <c r="C62" s="57">
        <v>4525</v>
      </c>
      <c r="D62" s="10">
        <v>39.18</v>
      </c>
      <c r="E62" s="66">
        <f>D62*C62*12</f>
        <v>2127474</v>
      </c>
      <c r="F62" s="66">
        <v>380333</v>
      </c>
      <c r="G62" s="11">
        <v>186580</v>
      </c>
      <c r="H62" s="11">
        <v>92126</v>
      </c>
      <c r="I62" s="11">
        <v>40000</v>
      </c>
      <c r="J62" s="11"/>
      <c r="K62" s="11"/>
      <c r="L62" s="11"/>
      <c r="M62" s="74">
        <f>2991+58634</f>
        <v>61625</v>
      </c>
      <c r="N62" s="75"/>
    </row>
    <row r="63" spans="1:14" ht="12.75">
      <c r="A63" s="26"/>
      <c r="B63" s="18" t="s">
        <v>86</v>
      </c>
      <c r="C63" s="57">
        <v>156.6</v>
      </c>
      <c r="D63" s="10">
        <v>33.72</v>
      </c>
      <c r="E63" s="66">
        <f aca="true" t="shared" si="3" ref="E63:E98">D63*C63*12</f>
        <v>63366.623999999996</v>
      </c>
      <c r="F63" s="66"/>
      <c r="G63" s="11"/>
      <c r="H63" s="11"/>
      <c r="I63" s="11"/>
      <c r="J63" s="11"/>
      <c r="K63" s="11"/>
      <c r="L63" s="11"/>
      <c r="M63" s="74"/>
      <c r="N63" s="75"/>
    </row>
    <row r="64" spans="1:14" ht="12.75">
      <c r="A64" s="27">
        <v>2</v>
      </c>
      <c r="B64" s="18" t="s">
        <v>87</v>
      </c>
      <c r="C64" s="57">
        <v>13485.2</v>
      </c>
      <c r="D64" s="10">
        <v>36.45</v>
      </c>
      <c r="E64" s="66">
        <f t="shared" si="3"/>
        <v>5898426.48</v>
      </c>
      <c r="F64" s="66">
        <v>1308387.6</v>
      </c>
      <c r="G64" s="11">
        <v>500000</v>
      </c>
      <c r="H64" s="11"/>
      <c r="I64" s="11"/>
      <c r="J64" s="11">
        <v>222000</v>
      </c>
      <c r="K64" s="11">
        <v>252000</v>
      </c>
      <c r="L64" s="11"/>
      <c r="M64" s="74">
        <f>40200+100000+24000+86000+36200+300000</f>
        <v>586400</v>
      </c>
      <c r="N64" s="75"/>
    </row>
    <row r="65" spans="1:14" ht="12.75">
      <c r="A65" s="27"/>
      <c r="B65" s="18" t="s">
        <v>88</v>
      </c>
      <c r="C65" s="57">
        <v>1430.3</v>
      </c>
      <c r="D65" s="10">
        <v>32.49</v>
      </c>
      <c r="E65" s="66">
        <f t="shared" si="3"/>
        <v>557645.3640000001</v>
      </c>
      <c r="F65" s="10"/>
      <c r="G65" s="11"/>
      <c r="H65" s="11"/>
      <c r="I65" s="11"/>
      <c r="J65" s="11"/>
      <c r="K65" s="11"/>
      <c r="L65" s="11"/>
      <c r="M65" s="74"/>
      <c r="N65" s="75"/>
    </row>
    <row r="66" spans="1:14" ht="12.75">
      <c r="A66" s="27">
        <f>SUM(A64)+1</f>
        <v>3</v>
      </c>
      <c r="B66" s="18" t="s">
        <v>89</v>
      </c>
      <c r="C66" s="57">
        <v>13175.1</v>
      </c>
      <c r="D66" s="10">
        <v>36.45</v>
      </c>
      <c r="E66" s="66">
        <f t="shared" si="3"/>
        <v>5762788.740000001</v>
      </c>
      <c r="F66" s="10">
        <v>1260957.46</v>
      </c>
      <c r="G66" s="11">
        <v>400000</v>
      </c>
      <c r="H66" s="11"/>
      <c r="I66" s="11">
        <v>106200</v>
      </c>
      <c r="J66" s="11">
        <v>373900</v>
      </c>
      <c r="K66" s="11">
        <v>373900</v>
      </c>
      <c r="L66" s="11"/>
      <c r="M66" s="74">
        <f>150000+161400+13680+55764</f>
        <v>380844</v>
      </c>
      <c r="N66" s="75"/>
    </row>
    <row r="67" spans="1:14" ht="12.75">
      <c r="A67" s="27"/>
      <c r="B67" s="18" t="s">
        <v>90</v>
      </c>
      <c r="C67" s="57">
        <v>1199.5</v>
      </c>
      <c r="D67" s="10">
        <v>32.49</v>
      </c>
      <c r="E67" s="66">
        <f t="shared" si="3"/>
        <v>467661.06000000006</v>
      </c>
      <c r="F67" s="10"/>
      <c r="G67" s="11"/>
      <c r="H67" s="11"/>
      <c r="I67" s="11"/>
      <c r="J67" s="11"/>
      <c r="K67" s="11"/>
      <c r="L67" s="11"/>
      <c r="M67" s="74"/>
      <c r="N67" s="75"/>
    </row>
    <row r="68" spans="1:14" ht="12.75">
      <c r="A68" s="27">
        <f>SUM(A66)+1</f>
        <v>4</v>
      </c>
      <c r="B68" s="18" t="s">
        <v>91</v>
      </c>
      <c r="C68" s="57">
        <v>6437.6</v>
      </c>
      <c r="D68" s="10">
        <v>39.18</v>
      </c>
      <c r="E68" s="66">
        <f t="shared" si="3"/>
        <v>3026702.016</v>
      </c>
      <c r="F68" s="66">
        <v>570488</v>
      </c>
      <c r="G68" s="11">
        <v>178890</v>
      </c>
      <c r="H68" s="11"/>
      <c r="I68" s="11">
        <v>40000</v>
      </c>
      <c r="J68" s="11">
        <v>212600</v>
      </c>
      <c r="K68" s="11">
        <v>212600</v>
      </c>
      <c r="L68" s="11"/>
      <c r="M68" s="74">
        <v>139000</v>
      </c>
      <c r="N68" s="75"/>
    </row>
    <row r="69" spans="1:14" ht="12.75">
      <c r="A69" s="27"/>
      <c r="B69" s="21" t="s">
        <v>90</v>
      </c>
      <c r="C69" s="57">
        <v>524.8</v>
      </c>
      <c r="D69" s="10">
        <v>33.72</v>
      </c>
      <c r="E69" s="66">
        <f t="shared" si="3"/>
        <v>212355.072</v>
      </c>
      <c r="F69" s="10"/>
      <c r="G69" s="11"/>
      <c r="H69" s="11"/>
      <c r="I69" s="11"/>
      <c r="J69" s="11"/>
      <c r="K69" s="11"/>
      <c r="L69" s="11"/>
      <c r="M69" s="74"/>
      <c r="N69" s="75"/>
    </row>
    <row r="70" spans="1:14" ht="12.75">
      <c r="A70" s="27">
        <f>SUM(A68)+1</f>
        <v>5</v>
      </c>
      <c r="B70" s="21" t="s">
        <v>92</v>
      </c>
      <c r="C70" s="57">
        <v>8547.1</v>
      </c>
      <c r="D70" s="10">
        <v>36.45</v>
      </c>
      <c r="E70" s="66">
        <f t="shared" si="3"/>
        <v>3738501.5400000005</v>
      </c>
      <c r="F70" s="10">
        <v>842094.46</v>
      </c>
      <c r="G70" s="11">
        <v>178890</v>
      </c>
      <c r="H70" s="11"/>
      <c r="I70" s="11"/>
      <c r="J70" s="11">
        <v>37212.5</v>
      </c>
      <c r="K70" s="11">
        <v>37212.5</v>
      </c>
      <c r="L70" s="11">
        <v>569700</v>
      </c>
      <c r="M70" s="74">
        <v>56294</v>
      </c>
      <c r="N70" s="75"/>
    </row>
    <row r="71" spans="1:14" ht="12.75">
      <c r="A71" s="27"/>
      <c r="B71" s="21" t="s">
        <v>90</v>
      </c>
      <c r="C71" s="57">
        <v>1052.7</v>
      </c>
      <c r="D71" s="10">
        <v>32.49</v>
      </c>
      <c r="E71" s="66">
        <f t="shared" si="3"/>
        <v>410426.6760000001</v>
      </c>
      <c r="F71" s="10"/>
      <c r="G71" s="11"/>
      <c r="H71" s="11"/>
      <c r="I71" s="11"/>
      <c r="J71" s="11"/>
      <c r="K71" s="11"/>
      <c r="L71" s="11"/>
      <c r="M71" s="74"/>
      <c r="N71" s="75"/>
    </row>
    <row r="72" spans="1:14" ht="12.75">
      <c r="A72" s="27">
        <f>SUM(A70)+1</f>
        <v>6</v>
      </c>
      <c r="B72" s="18" t="s">
        <v>93</v>
      </c>
      <c r="C72" s="57">
        <v>3826.9</v>
      </c>
      <c r="D72" s="10">
        <v>36.45</v>
      </c>
      <c r="E72" s="66">
        <f t="shared" si="3"/>
        <v>1673886.06</v>
      </c>
      <c r="F72" s="10">
        <v>371608.24</v>
      </c>
      <c r="G72" s="11">
        <v>160000</v>
      </c>
      <c r="H72" s="11"/>
      <c r="I72" s="11">
        <v>40000</v>
      </c>
      <c r="J72" s="11">
        <v>134000</v>
      </c>
      <c r="K72" s="11">
        <v>134000</v>
      </c>
      <c r="L72" s="11"/>
      <c r="M72" s="74">
        <v>37600</v>
      </c>
      <c r="N72" s="75"/>
    </row>
    <row r="73" spans="1:14" ht="12.75">
      <c r="A73" s="27"/>
      <c r="B73" s="18" t="s">
        <v>90</v>
      </c>
      <c r="C73" s="57">
        <v>409.4</v>
      </c>
      <c r="D73" s="10">
        <v>32.49</v>
      </c>
      <c r="E73" s="66">
        <f t="shared" si="3"/>
        <v>159616.872</v>
      </c>
      <c r="F73" s="10"/>
      <c r="G73" s="11"/>
      <c r="H73" s="11"/>
      <c r="I73" s="11"/>
      <c r="J73" s="11"/>
      <c r="K73" s="11"/>
      <c r="L73" s="11"/>
      <c r="M73" s="74"/>
      <c r="N73" s="75"/>
    </row>
    <row r="74" spans="1:14" ht="12.75">
      <c r="A74" s="27">
        <f>SUM(A72)+1</f>
        <v>7</v>
      </c>
      <c r="B74" s="18" t="s">
        <v>94</v>
      </c>
      <c r="C74" s="57">
        <v>3912.1</v>
      </c>
      <c r="D74" s="10">
        <v>36.45</v>
      </c>
      <c r="E74" s="66">
        <f t="shared" si="3"/>
        <v>1711152.54</v>
      </c>
      <c r="F74" s="10">
        <v>379976.72</v>
      </c>
      <c r="G74" s="11">
        <v>89000</v>
      </c>
      <c r="H74" s="11"/>
      <c r="I74" s="11">
        <v>5000</v>
      </c>
      <c r="J74" s="11">
        <v>270970</v>
      </c>
      <c r="K74" s="11">
        <v>270970</v>
      </c>
      <c r="L74" s="11"/>
      <c r="M74" s="74">
        <v>15000</v>
      </c>
      <c r="N74" s="75"/>
    </row>
    <row r="75" spans="1:14" ht="12.75">
      <c r="A75" s="27"/>
      <c r="B75" s="18" t="s">
        <v>95</v>
      </c>
      <c r="C75" s="57">
        <v>419.6</v>
      </c>
      <c r="D75" s="10">
        <v>32.49</v>
      </c>
      <c r="E75" s="66">
        <f t="shared" si="3"/>
        <v>163593.64800000002</v>
      </c>
      <c r="F75" s="10"/>
      <c r="G75" s="11"/>
      <c r="H75" s="11"/>
      <c r="I75" s="11"/>
      <c r="J75" s="11"/>
      <c r="K75" s="11"/>
      <c r="L75" s="11"/>
      <c r="M75" s="74"/>
      <c r="N75" s="75"/>
    </row>
    <row r="76" spans="1:14" ht="12.75">
      <c r="A76" s="27">
        <f>SUM(A74)+1</f>
        <v>8</v>
      </c>
      <c r="B76" s="18" t="s">
        <v>96</v>
      </c>
      <c r="C76" s="57">
        <v>4631.5</v>
      </c>
      <c r="D76" s="10">
        <v>36.45</v>
      </c>
      <c r="E76" s="66">
        <f t="shared" si="3"/>
        <v>2025818.1</v>
      </c>
      <c r="F76" s="10">
        <v>444854.44</v>
      </c>
      <c r="G76" s="11">
        <v>200000</v>
      </c>
      <c r="H76" s="11"/>
      <c r="I76" s="11"/>
      <c r="J76" s="11">
        <v>155230.4</v>
      </c>
      <c r="K76" s="11">
        <v>155230.4</v>
      </c>
      <c r="L76" s="11"/>
      <c r="M76" s="74">
        <v>89624</v>
      </c>
      <c r="N76" s="75"/>
    </row>
    <row r="77" spans="1:14" ht="12.75">
      <c r="A77" s="27"/>
      <c r="B77" s="18" t="s">
        <v>95</v>
      </c>
      <c r="C77" s="57">
        <v>440.7</v>
      </c>
      <c r="D77" s="10">
        <v>32.49</v>
      </c>
      <c r="E77" s="66">
        <f t="shared" si="3"/>
        <v>171820.116</v>
      </c>
      <c r="F77" s="10"/>
      <c r="G77" s="11"/>
      <c r="H77" s="11"/>
      <c r="I77" s="11"/>
      <c r="J77" s="11"/>
      <c r="K77" s="11"/>
      <c r="L77" s="11"/>
      <c r="M77" s="74"/>
      <c r="N77" s="75"/>
    </row>
    <row r="78" spans="1:14" ht="12.75">
      <c r="A78" s="27">
        <f>SUM(A76)+1</f>
        <v>9</v>
      </c>
      <c r="B78" s="18" t="s">
        <v>97</v>
      </c>
      <c r="C78" s="57">
        <v>7332.9</v>
      </c>
      <c r="D78" s="10">
        <v>36.45</v>
      </c>
      <c r="E78" s="66">
        <f t="shared" si="3"/>
        <v>3207410.46</v>
      </c>
      <c r="F78" s="10">
        <v>722909.29</v>
      </c>
      <c r="G78" s="11">
        <v>320000</v>
      </c>
      <c r="H78" s="11"/>
      <c r="I78" s="11">
        <v>45000</v>
      </c>
      <c r="J78" s="11">
        <v>235709.3</v>
      </c>
      <c r="K78" s="11">
        <v>235709.3</v>
      </c>
      <c r="L78" s="11"/>
      <c r="M78" s="74">
        <v>133100</v>
      </c>
      <c r="N78" s="75"/>
    </row>
    <row r="79" spans="1:14" ht="12.75">
      <c r="A79" s="27"/>
      <c r="B79" s="18" t="s">
        <v>90</v>
      </c>
      <c r="C79" s="57">
        <v>901.2</v>
      </c>
      <c r="D79" s="10">
        <v>32.49</v>
      </c>
      <c r="E79" s="66">
        <f t="shared" si="3"/>
        <v>351359.856</v>
      </c>
      <c r="F79" s="10"/>
      <c r="G79" s="11"/>
      <c r="H79" s="11"/>
      <c r="I79" s="11"/>
      <c r="J79" s="11"/>
      <c r="K79" s="11"/>
      <c r="L79" s="11"/>
      <c r="M79" s="74"/>
      <c r="N79" s="75"/>
    </row>
    <row r="80" spans="1:14" ht="12.75">
      <c r="A80" s="27">
        <f>SUM(A78)+1</f>
        <v>10</v>
      </c>
      <c r="B80" s="18" t="s">
        <v>98</v>
      </c>
      <c r="C80" s="57">
        <v>2280.5</v>
      </c>
      <c r="D80" s="10">
        <v>36.45</v>
      </c>
      <c r="E80" s="66">
        <f t="shared" si="3"/>
        <v>997490.7000000001</v>
      </c>
      <c r="F80" s="10">
        <v>219159.65</v>
      </c>
      <c r="G80" s="11"/>
      <c r="H80" s="11"/>
      <c r="I80" s="11"/>
      <c r="J80" s="11">
        <v>189450</v>
      </c>
      <c r="K80" s="11">
        <v>189450</v>
      </c>
      <c r="L80" s="11"/>
      <c r="M80" s="74">
        <v>29710</v>
      </c>
      <c r="N80" s="75"/>
    </row>
    <row r="81" spans="1:14" ht="12.75">
      <c r="A81" s="27"/>
      <c r="B81" s="18" t="s">
        <v>90</v>
      </c>
      <c r="C81" s="57">
        <v>217.9</v>
      </c>
      <c r="D81" s="10">
        <v>32.49</v>
      </c>
      <c r="E81" s="66">
        <f t="shared" si="3"/>
        <v>84954.85200000001</v>
      </c>
      <c r="F81" s="10"/>
      <c r="G81" s="11"/>
      <c r="H81" s="11"/>
      <c r="I81" s="11"/>
      <c r="J81" s="11"/>
      <c r="K81" s="11"/>
      <c r="L81" s="11"/>
      <c r="M81" s="74"/>
      <c r="N81" s="75"/>
    </row>
    <row r="82" spans="1:14" ht="12.75">
      <c r="A82" s="27">
        <f>SUM(A80)+1</f>
        <v>11</v>
      </c>
      <c r="B82" s="18" t="s">
        <v>99</v>
      </c>
      <c r="C82" s="57">
        <v>5934</v>
      </c>
      <c r="D82" s="10">
        <v>36.45</v>
      </c>
      <c r="E82" s="66">
        <f t="shared" si="3"/>
        <v>2595531.6</v>
      </c>
      <c r="F82" s="10">
        <v>576829.18</v>
      </c>
      <c r="G82" s="11">
        <v>183000</v>
      </c>
      <c r="H82" s="11"/>
      <c r="I82" s="11"/>
      <c r="J82" s="11">
        <v>447030</v>
      </c>
      <c r="K82" s="11">
        <v>447030</v>
      </c>
      <c r="L82" s="11"/>
      <c r="M82" s="74">
        <v>129800</v>
      </c>
      <c r="N82" s="75"/>
    </row>
    <row r="83" spans="1:14" ht="12.75">
      <c r="A83" s="27"/>
      <c r="B83" s="18" t="s">
        <v>88</v>
      </c>
      <c r="C83" s="57">
        <v>641.8</v>
      </c>
      <c r="D83" s="10">
        <v>32.49</v>
      </c>
      <c r="E83" s="66">
        <f t="shared" si="3"/>
        <v>250224.984</v>
      </c>
      <c r="F83" s="10"/>
      <c r="G83" s="11"/>
      <c r="H83" s="11"/>
      <c r="I83" s="11"/>
      <c r="J83" s="11"/>
      <c r="K83" s="11"/>
      <c r="L83" s="11"/>
      <c r="M83" s="74"/>
      <c r="N83" s="75"/>
    </row>
    <row r="84" spans="1:14" ht="12.75">
      <c r="A84" s="27">
        <f>SUM(A82)+1</f>
        <v>12</v>
      </c>
      <c r="B84" s="18" t="s">
        <v>100</v>
      </c>
      <c r="C84" s="57">
        <v>1915.6</v>
      </c>
      <c r="D84" s="10">
        <v>36.45</v>
      </c>
      <c r="E84" s="66">
        <f t="shared" si="3"/>
        <v>837883.44</v>
      </c>
      <c r="F84" s="66">
        <v>185369.9</v>
      </c>
      <c r="G84" s="11"/>
      <c r="H84" s="11"/>
      <c r="I84" s="11"/>
      <c r="J84" s="11">
        <v>142279.2</v>
      </c>
      <c r="K84" s="11">
        <v>142279.2</v>
      </c>
      <c r="L84" s="11"/>
      <c r="M84" s="74">
        <v>42640</v>
      </c>
      <c r="N84" s="75"/>
    </row>
    <row r="85" spans="1:14" ht="12.75">
      <c r="A85" s="27"/>
      <c r="B85" s="21" t="s">
        <v>90</v>
      </c>
      <c r="C85" s="57">
        <v>197.6</v>
      </c>
      <c r="D85" s="10">
        <v>32.49</v>
      </c>
      <c r="E85" s="66">
        <f t="shared" si="3"/>
        <v>77040.288</v>
      </c>
      <c r="F85" s="10"/>
      <c r="G85" s="11"/>
      <c r="H85" s="11"/>
      <c r="I85" s="11"/>
      <c r="J85" s="11"/>
      <c r="K85" s="11"/>
      <c r="L85" s="11"/>
      <c r="M85" s="74"/>
      <c r="N85" s="75"/>
    </row>
    <row r="86" spans="1:14" ht="12.75">
      <c r="A86" s="17">
        <v>13</v>
      </c>
      <c r="B86" s="28" t="s">
        <v>101</v>
      </c>
      <c r="C86" s="57">
        <v>2538.8</v>
      </c>
      <c r="D86" s="10">
        <v>27.93</v>
      </c>
      <c r="E86" s="66">
        <f t="shared" si="3"/>
        <v>850904.2080000001</v>
      </c>
      <c r="F86" s="10">
        <v>164209.56</v>
      </c>
      <c r="G86" s="11">
        <v>89440</v>
      </c>
      <c r="H86" s="11">
        <v>57970</v>
      </c>
      <c r="I86" s="11"/>
      <c r="J86" s="11"/>
      <c r="K86" s="11"/>
      <c r="L86" s="11"/>
      <c r="M86" s="74">
        <v>16795</v>
      </c>
      <c r="N86" s="75"/>
    </row>
    <row r="87" spans="1:14" ht="12.75">
      <c r="A87" s="17">
        <f aca="true" t="shared" si="4" ref="A87:A98">SUM(A86)+1</f>
        <v>14</v>
      </c>
      <c r="B87" s="16" t="s">
        <v>102</v>
      </c>
      <c r="C87" s="57">
        <v>3131.7</v>
      </c>
      <c r="D87" s="10">
        <v>27.93</v>
      </c>
      <c r="E87" s="66">
        <f t="shared" si="3"/>
        <v>1049620.572</v>
      </c>
      <c r="F87" s="10">
        <v>202793.68</v>
      </c>
      <c r="G87" s="11">
        <v>71000</v>
      </c>
      <c r="H87" s="11"/>
      <c r="I87" s="11"/>
      <c r="J87" s="11"/>
      <c r="K87" s="11"/>
      <c r="L87" s="11"/>
      <c r="M87" s="74">
        <v>131793.7</v>
      </c>
      <c r="N87" s="75"/>
    </row>
    <row r="88" spans="1:14" ht="12.75">
      <c r="A88" s="17">
        <f t="shared" si="4"/>
        <v>15</v>
      </c>
      <c r="B88" s="18" t="s">
        <v>103</v>
      </c>
      <c r="C88" s="57">
        <v>3229.3</v>
      </c>
      <c r="D88" s="10">
        <v>27.93</v>
      </c>
      <c r="E88" s="66">
        <f t="shared" si="3"/>
        <v>1082332.188</v>
      </c>
      <c r="F88" s="10">
        <v>208871.12</v>
      </c>
      <c r="G88" s="11">
        <v>87270</v>
      </c>
      <c r="H88" s="11"/>
      <c r="I88" s="11"/>
      <c r="J88" s="11"/>
      <c r="K88" s="11"/>
      <c r="L88" s="11"/>
      <c r="M88" s="74">
        <v>121600</v>
      </c>
      <c r="N88" s="75"/>
    </row>
    <row r="89" spans="1:14" ht="12.75">
      <c r="A89" s="17">
        <f t="shared" si="4"/>
        <v>16</v>
      </c>
      <c r="B89" s="28" t="s">
        <v>104</v>
      </c>
      <c r="C89" s="57">
        <v>2631.6</v>
      </c>
      <c r="D89" s="10">
        <v>27.93</v>
      </c>
      <c r="E89" s="66">
        <f t="shared" si="3"/>
        <v>882007.0560000001</v>
      </c>
      <c r="F89" s="10">
        <v>170276.57</v>
      </c>
      <c r="G89" s="11">
        <v>140300</v>
      </c>
      <c r="H89" s="11"/>
      <c r="I89" s="11"/>
      <c r="J89" s="11"/>
      <c r="K89" s="11"/>
      <c r="L89" s="11"/>
      <c r="M89" s="74">
        <v>30000</v>
      </c>
      <c r="N89" s="75"/>
    </row>
    <row r="90" spans="1:14" ht="12.75">
      <c r="A90" s="17">
        <f t="shared" si="4"/>
        <v>17</v>
      </c>
      <c r="B90" s="18" t="s">
        <v>105</v>
      </c>
      <c r="C90" s="57">
        <v>2542.4</v>
      </c>
      <c r="D90" s="10">
        <v>27.93</v>
      </c>
      <c r="E90" s="66">
        <f t="shared" si="3"/>
        <v>852110.784</v>
      </c>
      <c r="F90" s="10">
        <v>164494.18</v>
      </c>
      <c r="G90" s="11"/>
      <c r="H90" s="11"/>
      <c r="I90" s="11">
        <v>5000</v>
      </c>
      <c r="J90" s="11"/>
      <c r="K90" s="11"/>
      <c r="L90" s="11"/>
      <c r="M90" s="74">
        <v>159494.18</v>
      </c>
      <c r="N90" s="75"/>
    </row>
    <row r="91" spans="1:14" ht="12.75">
      <c r="A91" s="17">
        <f t="shared" si="4"/>
        <v>18</v>
      </c>
      <c r="B91" s="28" t="s">
        <v>106</v>
      </c>
      <c r="C91" s="57">
        <v>1447.6</v>
      </c>
      <c r="D91" s="10">
        <v>27.93</v>
      </c>
      <c r="E91" s="66">
        <f t="shared" si="3"/>
        <v>485177.6159999999</v>
      </c>
      <c r="F91" s="10">
        <v>96347.33</v>
      </c>
      <c r="G91" s="11">
        <v>87200</v>
      </c>
      <c r="H91" s="11"/>
      <c r="I91" s="11"/>
      <c r="J91" s="11"/>
      <c r="K91" s="11"/>
      <c r="L91" s="11"/>
      <c r="M91" s="74">
        <v>9147.3</v>
      </c>
      <c r="N91" s="75"/>
    </row>
    <row r="92" spans="1:14" ht="12.75">
      <c r="A92" s="17">
        <f t="shared" si="4"/>
        <v>19</v>
      </c>
      <c r="B92" s="18" t="s">
        <v>107</v>
      </c>
      <c r="C92" s="57">
        <v>4792.3</v>
      </c>
      <c r="D92" s="10">
        <v>27.93</v>
      </c>
      <c r="E92" s="66">
        <f t="shared" si="3"/>
        <v>1606187.2680000002</v>
      </c>
      <c r="F92" s="10">
        <v>309965.96</v>
      </c>
      <c r="G92" s="11">
        <v>91447.43</v>
      </c>
      <c r="H92" s="11"/>
      <c r="I92" s="11"/>
      <c r="J92" s="11">
        <v>118518.5</v>
      </c>
      <c r="K92" s="11">
        <v>118518.5</v>
      </c>
      <c r="L92" s="11"/>
      <c r="M92" s="74">
        <v>100000</v>
      </c>
      <c r="N92" s="75"/>
    </row>
    <row r="93" spans="1:14" ht="12.75">
      <c r="A93" s="17">
        <f t="shared" si="4"/>
        <v>20</v>
      </c>
      <c r="B93" s="28" t="s">
        <v>108</v>
      </c>
      <c r="C93" s="57">
        <v>4872.5</v>
      </c>
      <c r="D93" s="10">
        <v>27.93</v>
      </c>
      <c r="E93" s="66">
        <f t="shared" si="3"/>
        <v>1633067.0999999999</v>
      </c>
      <c r="F93" s="66">
        <v>315153.3</v>
      </c>
      <c r="G93" s="11">
        <v>77510</v>
      </c>
      <c r="H93" s="11"/>
      <c r="I93" s="11"/>
      <c r="J93" s="11">
        <v>92490</v>
      </c>
      <c r="K93" s="11">
        <v>92490</v>
      </c>
      <c r="L93" s="11"/>
      <c r="M93" s="74">
        <v>145153</v>
      </c>
      <c r="N93" s="75"/>
    </row>
    <row r="94" spans="1:14" ht="12.75">
      <c r="A94" s="17">
        <f t="shared" si="4"/>
        <v>21</v>
      </c>
      <c r="B94" s="28" t="s">
        <v>109</v>
      </c>
      <c r="C94" s="57">
        <v>4705.9</v>
      </c>
      <c r="D94" s="10">
        <v>27.93</v>
      </c>
      <c r="E94" s="66">
        <f t="shared" si="3"/>
        <v>1577229.4439999997</v>
      </c>
      <c r="F94" s="10">
        <v>304377.61</v>
      </c>
      <c r="G94" s="11">
        <v>77520</v>
      </c>
      <c r="H94" s="11"/>
      <c r="I94" s="11"/>
      <c r="J94" s="11">
        <v>156859.6</v>
      </c>
      <c r="K94" s="11">
        <v>156859.6</v>
      </c>
      <c r="L94" s="11"/>
      <c r="M94" s="74">
        <v>70000</v>
      </c>
      <c r="N94" s="75"/>
    </row>
    <row r="95" spans="1:16" ht="12.75">
      <c r="A95" s="17">
        <f t="shared" si="4"/>
        <v>22</v>
      </c>
      <c r="B95" s="28" t="s">
        <v>110</v>
      </c>
      <c r="C95" s="57">
        <v>2534.6</v>
      </c>
      <c r="D95" s="10">
        <v>27.93</v>
      </c>
      <c r="E95" s="66">
        <f t="shared" si="3"/>
        <v>849496.536</v>
      </c>
      <c r="F95" s="10">
        <v>163937.93</v>
      </c>
      <c r="G95" s="11">
        <v>77510</v>
      </c>
      <c r="H95" s="11"/>
      <c r="I95" s="11"/>
      <c r="J95" s="11">
        <v>60490.9</v>
      </c>
      <c r="K95" s="11">
        <v>82600</v>
      </c>
      <c r="L95" s="11"/>
      <c r="M95" s="74">
        <v>25937</v>
      </c>
      <c r="N95" s="75"/>
      <c r="P95" t="s">
        <v>229</v>
      </c>
    </row>
    <row r="96" spans="1:14" ht="12.75">
      <c r="A96" s="17">
        <f t="shared" si="4"/>
        <v>23</v>
      </c>
      <c r="B96" s="28" t="s">
        <v>111</v>
      </c>
      <c r="C96" s="57">
        <v>2537.5</v>
      </c>
      <c r="D96" s="10">
        <v>27.93</v>
      </c>
      <c r="E96" s="66">
        <f t="shared" si="3"/>
        <v>850468.5</v>
      </c>
      <c r="F96" s="66">
        <v>164125.5</v>
      </c>
      <c r="G96" s="11"/>
      <c r="H96" s="11">
        <v>104993.19</v>
      </c>
      <c r="I96" s="11"/>
      <c r="J96" s="11">
        <v>59132.3</v>
      </c>
      <c r="K96" s="11">
        <v>59132.3</v>
      </c>
      <c r="L96" s="11"/>
      <c r="M96" s="74"/>
      <c r="N96" s="75"/>
    </row>
    <row r="97" spans="1:14" ht="12.75">
      <c r="A97" s="17">
        <f t="shared" si="4"/>
        <v>24</v>
      </c>
      <c r="B97" s="28" t="s">
        <v>112</v>
      </c>
      <c r="C97" s="57">
        <v>3095.6</v>
      </c>
      <c r="D97" s="10">
        <v>27.93</v>
      </c>
      <c r="E97" s="66">
        <f t="shared" si="3"/>
        <v>1037521.2959999999</v>
      </c>
      <c r="F97" s="66">
        <v>200223</v>
      </c>
      <c r="G97" s="11">
        <v>115700</v>
      </c>
      <c r="H97" s="11"/>
      <c r="I97" s="11">
        <v>33400</v>
      </c>
      <c r="J97" s="11"/>
      <c r="K97" s="11">
        <v>34000</v>
      </c>
      <c r="L97" s="11"/>
      <c r="M97" s="74">
        <v>51150</v>
      </c>
      <c r="N97" s="75"/>
    </row>
    <row r="98" spans="1:14" ht="13.5" thickBot="1">
      <c r="A98" s="17">
        <f t="shared" si="4"/>
        <v>25</v>
      </c>
      <c r="B98" s="18" t="s">
        <v>113</v>
      </c>
      <c r="C98" s="57">
        <v>2515</v>
      </c>
      <c r="D98" s="10">
        <v>27.93</v>
      </c>
      <c r="E98" s="66">
        <f t="shared" si="3"/>
        <v>842927.3999999999</v>
      </c>
      <c r="F98" s="66">
        <v>162670</v>
      </c>
      <c r="G98" s="11">
        <v>119300</v>
      </c>
      <c r="H98" s="11"/>
      <c r="I98" s="71">
        <v>43400</v>
      </c>
      <c r="J98" s="11">
        <v>59132.3</v>
      </c>
      <c r="K98" s="11">
        <v>59132.3</v>
      </c>
      <c r="L98" s="11"/>
      <c r="M98" s="74"/>
      <c r="N98" s="75"/>
    </row>
    <row r="99" spans="1:14" ht="13.5" thickBot="1">
      <c r="A99" s="29">
        <f>A98</f>
        <v>25</v>
      </c>
      <c r="B99" s="30" t="s">
        <v>84</v>
      </c>
      <c r="C99" s="58">
        <f>SUM(C62:C98)</f>
        <v>124170.40000000002</v>
      </c>
      <c r="D99" s="10"/>
      <c r="E99" s="68">
        <f aca="true" t="shared" si="5" ref="E99:M99">SUM(E62:E98)</f>
        <v>50172181.05599999</v>
      </c>
      <c r="F99" s="68">
        <f t="shared" si="5"/>
        <v>9890413.68</v>
      </c>
      <c r="G99" s="70">
        <f t="shared" si="5"/>
        <v>3430557.43</v>
      </c>
      <c r="H99" s="70">
        <f t="shared" si="5"/>
        <v>255089.19</v>
      </c>
      <c r="I99" s="70">
        <f t="shared" si="5"/>
        <v>358000</v>
      </c>
      <c r="J99" s="70">
        <f t="shared" si="5"/>
        <v>2967005</v>
      </c>
      <c r="K99" s="70">
        <f t="shared" si="5"/>
        <v>3053114.1</v>
      </c>
      <c r="L99" s="70">
        <f t="shared" si="5"/>
        <v>569700</v>
      </c>
      <c r="M99" s="82">
        <f t="shared" si="5"/>
        <v>2562707.1799999997</v>
      </c>
      <c r="N99" s="83"/>
    </row>
    <row r="100" spans="1:14" ht="12.75">
      <c r="A100" s="31"/>
      <c r="B100" s="32" t="s">
        <v>233</v>
      </c>
      <c r="C100" s="59"/>
      <c r="D100" s="11"/>
      <c r="E100" s="11"/>
      <c r="F100" s="11"/>
      <c r="G100" s="11"/>
      <c r="H100" s="11"/>
      <c r="I100" s="11"/>
      <c r="J100" s="11"/>
      <c r="K100" s="11"/>
      <c r="L100" s="11"/>
      <c r="M100" s="74"/>
      <c r="N100" s="75"/>
    </row>
    <row r="101" spans="1:14" ht="12.75">
      <c r="A101" s="27">
        <v>1</v>
      </c>
      <c r="B101" s="18" t="s">
        <v>114</v>
      </c>
      <c r="C101" s="57">
        <v>11580</v>
      </c>
      <c r="D101" s="10">
        <v>39.18</v>
      </c>
      <c r="E101" s="66">
        <f>D101*C101*12</f>
        <v>5444452.800000001</v>
      </c>
      <c r="F101" s="10">
        <v>1148515</v>
      </c>
      <c r="G101" s="11"/>
      <c r="H101" s="11">
        <v>247243.9</v>
      </c>
      <c r="I101" s="11">
        <v>100739</v>
      </c>
      <c r="J101" s="11">
        <v>397845</v>
      </c>
      <c r="K101" s="11">
        <v>397845</v>
      </c>
      <c r="L101" s="11"/>
      <c r="M101" s="74">
        <v>156590</v>
      </c>
      <c r="N101" s="75"/>
    </row>
    <row r="102" spans="1:14" ht="12.75">
      <c r="A102" s="27"/>
      <c r="B102" s="18" t="s">
        <v>86</v>
      </c>
      <c r="C102" s="57">
        <v>663.2</v>
      </c>
      <c r="D102" s="10">
        <v>33.72</v>
      </c>
      <c r="E102" s="66">
        <f aca="true" t="shared" si="6" ref="E102:E119">D102*C102*12</f>
        <v>268357.248</v>
      </c>
      <c r="F102" s="10"/>
      <c r="G102" s="11"/>
      <c r="H102" s="11"/>
      <c r="I102" s="11"/>
      <c r="J102" s="11"/>
      <c r="K102" s="11"/>
      <c r="L102" s="11"/>
      <c r="M102" s="74"/>
      <c r="N102" s="75"/>
    </row>
    <row r="103" spans="1:14" ht="12.75">
      <c r="A103" s="27">
        <f>SUM(A101)+1</f>
        <v>2</v>
      </c>
      <c r="B103" s="18" t="s">
        <v>115</v>
      </c>
      <c r="C103" s="57">
        <v>7331.2</v>
      </c>
      <c r="D103" s="10">
        <v>36.45</v>
      </c>
      <c r="E103" s="66">
        <f t="shared" si="6"/>
        <v>3206666.88</v>
      </c>
      <c r="F103" s="10">
        <v>722137</v>
      </c>
      <c r="G103" s="11"/>
      <c r="H103" s="11"/>
      <c r="I103" s="11">
        <v>103387</v>
      </c>
      <c r="J103" s="11">
        <v>151560</v>
      </c>
      <c r="K103" s="11">
        <v>151560</v>
      </c>
      <c r="L103" s="11">
        <v>126600</v>
      </c>
      <c r="M103" s="74">
        <v>340590</v>
      </c>
      <c r="N103" s="75"/>
    </row>
    <row r="104" spans="1:14" ht="12.75">
      <c r="A104" s="27"/>
      <c r="B104" s="18" t="s">
        <v>90</v>
      </c>
      <c r="C104" s="57">
        <v>901.1</v>
      </c>
      <c r="D104" s="10">
        <v>32.49</v>
      </c>
      <c r="E104" s="66">
        <f t="shared" si="6"/>
        <v>351320.868</v>
      </c>
      <c r="F104" s="10"/>
      <c r="G104" s="11"/>
      <c r="H104" s="11"/>
      <c r="I104" s="11"/>
      <c r="J104" s="11"/>
      <c r="K104" s="11"/>
      <c r="L104" s="11"/>
      <c r="M104" s="74"/>
      <c r="N104" s="75"/>
    </row>
    <row r="105" spans="1:14" ht="12.75">
      <c r="A105" s="27">
        <f>SUM(A103)+1</f>
        <v>3</v>
      </c>
      <c r="B105" s="19" t="s">
        <v>116</v>
      </c>
      <c r="C105" s="57">
        <v>8605.2</v>
      </c>
      <c r="D105" s="10">
        <v>39.18</v>
      </c>
      <c r="E105" s="66">
        <f t="shared" si="6"/>
        <v>4045820.8320000004</v>
      </c>
      <c r="F105" s="10">
        <v>744329</v>
      </c>
      <c r="G105" s="11">
        <v>222712</v>
      </c>
      <c r="H105" s="11">
        <v>66183</v>
      </c>
      <c r="I105" s="11">
        <v>72624</v>
      </c>
      <c r="J105" s="11">
        <v>227340</v>
      </c>
      <c r="K105" s="11">
        <v>227340</v>
      </c>
      <c r="L105" s="11"/>
      <c r="M105" s="74">
        <v>80784</v>
      </c>
      <c r="N105" s="75"/>
    </row>
    <row r="106" spans="1:14" ht="12.75">
      <c r="A106" s="27"/>
      <c r="B106" s="21" t="s">
        <v>90</v>
      </c>
      <c r="C106" s="57">
        <v>553.1</v>
      </c>
      <c r="D106" s="10">
        <v>33.72</v>
      </c>
      <c r="E106" s="66">
        <f t="shared" si="6"/>
        <v>223806.384</v>
      </c>
      <c r="F106" s="10"/>
      <c r="G106" s="11"/>
      <c r="H106" s="11"/>
      <c r="I106" s="11"/>
      <c r="J106" s="11"/>
      <c r="K106" s="11"/>
      <c r="L106" s="11"/>
      <c r="M106" s="74"/>
      <c r="N106" s="75"/>
    </row>
    <row r="107" spans="1:14" ht="12.75">
      <c r="A107" s="33">
        <v>4</v>
      </c>
      <c r="B107" s="34" t="s">
        <v>117</v>
      </c>
      <c r="C107" s="57">
        <v>3291.6</v>
      </c>
      <c r="D107" s="10">
        <v>27.56</v>
      </c>
      <c r="E107" s="66">
        <f t="shared" si="6"/>
        <v>1088597.952</v>
      </c>
      <c r="F107" s="10">
        <v>294664.03</v>
      </c>
      <c r="G107" s="11">
        <v>153700</v>
      </c>
      <c r="H107" s="11">
        <v>16752</v>
      </c>
      <c r="I107" s="11">
        <v>35600</v>
      </c>
      <c r="J107" s="11">
        <v>48000</v>
      </c>
      <c r="K107" s="11">
        <v>100800</v>
      </c>
      <c r="L107" s="11"/>
      <c r="M107" s="74">
        <v>40600</v>
      </c>
      <c r="N107" s="75"/>
    </row>
    <row r="108" spans="1:14" ht="12.75">
      <c r="A108" s="17">
        <v>5</v>
      </c>
      <c r="B108" s="18" t="s">
        <v>118</v>
      </c>
      <c r="C108" s="60">
        <v>3095.9</v>
      </c>
      <c r="D108" s="10">
        <v>27.93</v>
      </c>
      <c r="E108" s="66">
        <f t="shared" si="6"/>
        <v>1037621.844</v>
      </c>
      <c r="F108" s="10">
        <v>202881.76</v>
      </c>
      <c r="G108" s="11">
        <v>85000</v>
      </c>
      <c r="H108" s="11">
        <v>57883</v>
      </c>
      <c r="I108" s="11"/>
      <c r="J108" s="11"/>
      <c r="K108" s="11"/>
      <c r="L108" s="11"/>
      <c r="M108" s="74">
        <v>60000</v>
      </c>
      <c r="N108" s="75"/>
    </row>
    <row r="109" spans="1:14" ht="12.75">
      <c r="A109" s="17">
        <v>6</v>
      </c>
      <c r="B109" s="18" t="s">
        <v>119</v>
      </c>
      <c r="C109" s="60">
        <v>2653.5</v>
      </c>
      <c r="D109" s="10">
        <v>27.93</v>
      </c>
      <c r="E109" s="66">
        <f t="shared" si="6"/>
        <v>889347.06</v>
      </c>
      <c r="F109" s="10">
        <v>171628.38</v>
      </c>
      <c r="G109" s="11"/>
      <c r="H109" s="11">
        <v>106107</v>
      </c>
      <c r="I109" s="11"/>
      <c r="J109" s="11">
        <v>65521.5</v>
      </c>
      <c r="K109" s="11">
        <v>65521.5</v>
      </c>
      <c r="L109" s="11"/>
      <c r="M109" s="74"/>
      <c r="N109" s="75"/>
    </row>
    <row r="110" spans="1:14" ht="12.75">
      <c r="A110" s="35">
        <v>7</v>
      </c>
      <c r="B110" s="28" t="s">
        <v>120</v>
      </c>
      <c r="C110" s="57">
        <v>7106.8</v>
      </c>
      <c r="D110" s="10">
        <v>36.45</v>
      </c>
      <c r="E110" s="66">
        <f t="shared" si="6"/>
        <v>3108514.3200000003</v>
      </c>
      <c r="F110" s="10">
        <v>667617.12</v>
      </c>
      <c r="G110" s="11">
        <v>356120</v>
      </c>
      <c r="H110" s="11">
        <v>15000</v>
      </c>
      <c r="I110" s="11">
        <v>120175</v>
      </c>
      <c r="J110" s="11">
        <v>176322</v>
      </c>
      <c r="K110" s="11">
        <v>176322</v>
      </c>
      <c r="L110" s="11"/>
      <c r="M110" s="74"/>
      <c r="N110" s="75"/>
    </row>
    <row r="111" spans="1:14" ht="12.75">
      <c r="A111" s="35"/>
      <c r="B111" s="28" t="s">
        <v>90</v>
      </c>
      <c r="C111" s="57">
        <v>886.7</v>
      </c>
      <c r="D111" s="10">
        <v>32.49</v>
      </c>
      <c r="E111" s="66">
        <f t="shared" si="6"/>
        <v>345706.596</v>
      </c>
      <c r="F111" s="10"/>
      <c r="G111" s="11"/>
      <c r="H111" s="11"/>
      <c r="I111" s="11"/>
      <c r="J111" s="11"/>
      <c r="K111" s="11"/>
      <c r="L111" s="11"/>
      <c r="M111" s="74"/>
      <c r="N111" s="75"/>
    </row>
    <row r="112" spans="1:14" ht="12.75">
      <c r="A112" s="36">
        <v>8</v>
      </c>
      <c r="B112" s="18" t="s">
        <v>121</v>
      </c>
      <c r="C112" s="60">
        <v>2555.5</v>
      </c>
      <c r="D112" s="10">
        <v>27.93</v>
      </c>
      <c r="E112" s="66">
        <f t="shared" si="6"/>
        <v>856501.3800000001</v>
      </c>
      <c r="F112" s="10">
        <v>165250.93</v>
      </c>
      <c r="G112" s="11">
        <v>74240</v>
      </c>
      <c r="H112" s="11">
        <v>88254.8</v>
      </c>
      <c r="I112" s="11"/>
      <c r="J112" s="11">
        <v>2758.8</v>
      </c>
      <c r="K112" s="11">
        <v>2758.8</v>
      </c>
      <c r="L112" s="11"/>
      <c r="M112" s="74"/>
      <c r="N112" s="75"/>
    </row>
    <row r="113" spans="1:14" ht="12.75">
      <c r="A113" s="35">
        <v>9</v>
      </c>
      <c r="B113" s="18" t="s">
        <v>122</v>
      </c>
      <c r="C113" s="57">
        <v>6530.5</v>
      </c>
      <c r="D113" s="10">
        <v>39.18</v>
      </c>
      <c r="E113" s="66">
        <f t="shared" si="6"/>
        <v>3070379.88</v>
      </c>
      <c r="F113" s="10">
        <v>561904.58</v>
      </c>
      <c r="G113" s="11">
        <v>322187</v>
      </c>
      <c r="H113" s="11">
        <v>103274</v>
      </c>
      <c r="I113" s="11">
        <v>77545</v>
      </c>
      <c r="J113" s="11"/>
      <c r="K113" s="11"/>
      <c r="L113" s="11"/>
      <c r="M113" s="74">
        <v>58900</v>
      </c>
      <c r="N113" s="75"/>
    </row>
    <row r="114" spans="1:14" ht="12.75">
      <c r="A114" s="33"/>
      <c r="B114" s="28" t="s">
        <v>90</v>
      </c>
      <c r="C114" s="57">
        <v>386</v>
      </c>
      <c r="D114" s="10">
        <v>33.72</v>
      </c>
      <c r="E114" s="66">
        <f t="shared" si="6"/>
        <v>156191.04</v>
      </c>
      <c r="F114" s="10"/>
      <c r="G114" s="11"/>
      <c r="H114" s="11"/>
      <c r="I114" s="11"/>
      <c r="J114" s="11"/>
      <c r="K114" s="11"/>
      <c r="L114" s="11"/>
      <c r="M114" s="74"/>
      <c r="N114" s="75"/>
    </row>
    <row r="115" spans="1:14" ht="12.75">
      <c r="A115" s="37">
        <v>10</v>
      </c>
      <c r="B115" s="38" t="s">
        <v>123</v>
      </c>
      <c r="C115" s="60">
        <v>3380.1</v>
      </c>
      <c r="D115" s="10">
        <v>27.93</v>
      </c>
      <c r="E115" s="66">
        <f t="shared" si="6"/>
        <v>1132874.316</v>
      </c>
      <c r="F115" s="10">
        <v>218624.87</v>
      </c>
      <c r="G115" s="11"/>
      <c r="H115" s="11">
        <v>37730</v>
      </c>
      <c r="I115" s="11"/>
      <c r="J115" s="11">
        <v>82095</v>
      </c>
      <c r="K115" s="11">
        <v>82095</v>
      </c>
      <c r="L115" s="11"/>
      <c r="M115" s="74">
        <v>98801</v>
      </c>
      <c r="N115" s="75"/>
    </row>
    <row r="116" spans="1:14" ht="12.75">
      <c r="A116" s="35">
        <v>11</v>
      </c>
      <c r="B116" s="20" t="s">
        <v>124</v>
      </c>
      <c r="C116" s="57">
        <v>8431</v>
      </c>
      <c r="D116" s="10">
        <v>39.18</v>
      </c>
      <c r="E116" s="66">
        <f t="shared" si="6"/>
        <v>3963918.96</v>
      </c>
      <c r="F116" s="10">
        <v>726813.66</v>
      </c>
      <c r="G116" s="11">
        <v>216500</v>
      </c>
      <c r="H116" s="11">
        <v>255200</v>
      </c>
      <c r="I116" s="11">
        <v>72915</v>
      </c>
      <c r="J116" s="11">
        <v>182200</v>
      </c>
      <c r="K116" s="11">
        <v>182200</v>
      </c>
      <c r="L116" s="11"/>
      <c r="M116" s="74"/>
      <c r="N116" s="75"/>
    </row>
    <row r="117" spans="1:14" ht="12.75">
      <c r="A117" s="33"/>
      <c r="B117" s="28" t="s">
        <v>90</v>
      </c>
      <c r="C117" s="61">
        <v>515.5</v>
      </c>
      <c r="D117" s="10">
        <v>33.72</v>
      </c>
      <c r="E117" s="66">
        <f t="shared" si="6"/>
        <v>208591.91999999998</v>
      </c>
      <c r="F117" s="10"/>
      <c r="G117" s="11"/>
      <c r="H117" s="11"/>
      <c r="I117" s="11"/>
      <c r="J117" s="11"/>
      <c r="K117" s="11"/>
      <c r="L117" s="11"/>
      <c r="M117" s="74"/>
      <c r="N117" s="75"/>
    </row>
    <row r="118" spans="1:14" ht="12.75">
      <c r="A118" s="39">
        <v>12</v>
      </c>
      <c r="B118" s="40" t="s">
        <v>125</v>
      </c>
      <c r="C118" s="62">
        <v>8292.6</v>
      </c>
      <c r="D118" s="10">
        <v>39.18</v>
      </c>
      <c r="E118" s="66">
        <f t="shared" si="6"/>
        <v>3898848.8160000006</v>
      </c>
      <c r="F118" s="10">
        <v>715453.87</v>
      </c>
      <c r="G118" s="11">
        <v>337800</v>
      </c>
      <c r="H118" s="11">
        <v>255200</v>
      </c>
      <c r="I118" s="11">
        <v>72915</v>
      </c>
      <c r="J118" s="11">
        <v>49500</v>
      </c>
      <c r="K118" s="11">
        <v>49500</v>
      </c>
      <c r="L118" s="11"/>
      <c r="M118" s="74"/>
      <c r="N118" s="75"/>
    </row>
    <row r="119" spans="1:14" ht="13.5" thickBot="1">
      <c r="A119" s="39"/>
      <c r="B119" s="41" t="s">
        <v>90</v>
      </c>
      <c r="C119" s="63">
        <v>507.3</v>
      </c>
      <c r="D119" s="10">
        <v>33.72</v>
      </c>
      <c r="E119" s="66">
        <f t="shared" si="6"/>
        <v>205273.87199999997</v>
      </c>
      <c r="F119" s="10"/>
      <c r="G119" s="11"/>
      <c r="H119" s="11"/>
      <c r="I119" s="11"/>
      <c r="J119" s="11"/>
      <c r="K119" s="11"/>
      <c r="L119" s="11"/>
      <c r="M119" s="74"/>
      <c r="N119" s="75"/>
    </row>
    <row r="120" spans="1:14" ht="13.5" thickBot="1">
      <c r="A120" s="42" t="s">
        <v>126</v>
      </c>
      <c r="B120" s="43" t="s">
        <v>227</v>
      </c>
      <c r="C120" s="58">
        <f>SUM(C101:C119)</f>
        <v>77266.8</v>
      </c>
      <c r="D120" s="11"/>
      <c r="E120" s="69">
        <f aca="true" t="shared" si="7" ref="E120:M120">SUM(E101:E119)</f>
        <v>33502792.968000002</v>
      </c>
      <c r="F120" s="69">
        <f t="shared" si="7"/>
        <v>6339820.2</v>
      </c>
      <c r="G120" s="70">
        <f t="shared" si="7"/>
        <v>1768259</v>
      </c>
      <c r="H120" s="70">
        <f t="shared" si="7"/>
        <v>1248827.7000000002</v>
      </c>
      <c r="I120" s="70">
        <f t="shared" si="7"/>
        <v>655900</v>
      </c>
      <c r="J120" s="70">
        <f t="shared" si="7"/>
        <v>1383142.3</v>
      </c>
      <c r="K120" s="70">
        <f t="shared" si="7"/>
        <v>1435942.3</v>
      </c>
      <c r="L120" s="70">
        <f t="shared" si="7"/>
        <v>126600</v>
      </c>
      <c r="M120" s="82">
        <f t="shared" si="7"/>
        <v>836265</v>
      </c>
      <c r="N120" s="83"/>
    </row>
    <row r="121" spans="1:14" ht="13.5" thickBot="1">
      <c r="A121" s="44"/>
      <c r="B121" s="45" t="s">
        <v>234</v>
      </c>
      <c r="C121" s="56"/>
      <c r="D121" s="11"/>
      <c r="E121" s="11"/>
      <c r="F121" s="11"/>
      <c r="G121" s="11"/>
      <c r="H121" s="11"/>
      <c r="I121" s="11"/>
      <c r="J121" s="11"/>
      <c r="K121" s="11"/>
      <c r="L121" s="11"/>
      <c r="M121" s="74"/>
      <c r="N121" s="75"/>
    </row>
    <row r="122" spans="1:14" ht="12.75">
      <c r="A122" s="35">
        <v>1</v>
      </c>
      <c r="B122" s="28" t="s">
        <v>127</v>
      </c>
      <c r="C122" s="57">
        <v>8687.3</v>
      </c>
      <c r="D122" s="10">
        <v>36.45</v>
      </c>
      <c r="E122" s="10">
        <f>D122*C122*12</f>
        <v>3799825.0200000005</v>
      </c>
      <c r="F122" s="10">
        <v>748795.76</v>
      </c>
      <c r="G122" s="11">
        <v>542383.9</v>
      </c>
      <c r="H122" s="11">
        <v>42400</v>
      </c>
      <c r="I122" s="11"/>
      <c r="J122" s="11"/>
      <c r="K122" s="11"/>
      <c r="L122" s="11"/>
      <c r="M122" s="74">
        <v>164000</v>
      </c>
      <c r="N122" s="75"/>
    </row>
    <row r="123" spans="1:14" ht="12.75">
      <c r="A123" s="35"/>
      <c r="B123" s="28" t="s">
        <v>90</v>
      </c>
      <c r="C123" s="57">
        <v>930.7</v>
      </c>
      <c r="D123" s="10">
        <v>32.49</v>
      </c>
      <c r="E123" s="66">
        <f aca="true" t="shared" si="8" ref="E123:E161">D123*C123*12</f>
        <v>362861.31600000005</v>
      </c>
      <c r="F123" s="10"/>
      <c r="G123" s="11"/>
      <c r="H123" s="11"/>
      <c r="I123" s="11"/>
      <c r="J123" s="11"/>
      <c r="K123" s="11"/>
      <c r="L123" s="11"/>
      <c r="M123" s="74"/>
      <c r="N123" s="75"/>
    </row>
    <row r="124" spans="1:14" ht="12.75">
      <c r="A124" s="24">
        <v>2</v>
      </c>
      <c r="B124" s="18" t="s">
        <v>128</v>
      </c>
      <c r="C124" s="60">
        <v>61.2</v>
      </c>
      <c r="D124" s="10">
        <v>7.62</v>
      </c>
      <c r="E124" s="66">
        <f t="shared" si="8"/>
        <v>5596.128000000001</v>
      </c>
      <c r="F124" s="10"/>
      <c r="G124" s="11"/>
      <c r="H124" s="11"/>
      <c r="I124" s="11"/>
      <c r="J124" s="11"/>
      <c r="K124" s="11"/>
      <c r="L124" s="11"/>
      <c r="M124" s="74">
        <v>3591.2</v>
      </c>
      <c r="N124" s="75"/>
    </row>
    <row r="125" spans="1:14" ht="12.75">
      <c r="A125" s="27">
        <v>3</v>
      </c>
      <c r="B125" s="28" t="s">
        <v>129</v>
      </c>
      <c r="C125" s="60">
        <v>60.8</v>
      </c>
      <c r="D125" s="10">
        <v>15.42</v>
      </c>
      <c r="E125" s="66">
        <f t="shared" si="8"/>
        <v>11250.431999999999</v>
      </c>
      <c r="F125" s="10">
        <v>3567.74</v>
      </c>
      <c r="G125" s="11"/>
      <c r="H125" s="11"/>
      <c r="I125" s="11"/>
      <c r="J125" s="11"/>
      <c r="K125" s="11"/>
      <c r="L125" s="10">
        <v>3567.74</v>
      </c>
      <c r="M125" s="74"/>
      <c r="N125" s="75"/>
    </row>
    <row r="126" spans="1:14" ht="12.75">
      <c r="A126" s="27">
        <f aca="true" t="shared" si="9" ref="A126:A148">SUM(A125)+1</f>
        <v>4</v>
      </c>
      <c r="B126" s="28" t="s">
        <v>130</v>
      </c>
      <c r="C126" s="60">
        <v>59.7</v>
      </c>
      <c r="D126" s="10">
        <v>15.42</v>
      </c>
      <c r="E126" s="66">
        <f t="shared" si="8"/>
        <v>11046.888</v>
      </c>
      <c r="F126" s="10">
        <v>3503.2</v>
      </c>
      <c r="G126" s="11"/>
      <c r="H126" s="11"/>
      <c r="I126" s="11"/>
      <c r="J126" s="11"/>
      <c r="K126" s="11"/>
      <c r="L126" s="10">
        <v>3503.2</v>
      </c>
      <c r="M126" s="74"/>
      <c r="N126" s="75"/>
    </row>
    <row r="127" spans="1:14" ht="12.75">
      <c r="A127" s="27">
        <f t="shared" si="9"/>
        <v>5</v>
      </c>
      <c r="B127" s="28" t="s">
        <v>131</v>
      </c>
      <c r="C127" s="60">
        <v>60.6</v>
      </c>
      <c r="D127" s="10">
        <v>15.42</v>
      </c>
      <c r="E127" s="66">
        <f t="shared" si="8"/>
        <v>11213.423999999999</v>
      </c>
      <c r="F127" s="10">
        <v>3556.01</v>
      </c>
      <c r="G127" s="11"/>
      <c r="H127" s="11"/>
      <c r="I127" s="11"/>
      <c r="J127" s="11"/>
      <c r="K127" s="11"/>
      <c r="L127" s="10">
        <v>3556.01</v>
      </c>
      <c r="M127" s="74"/>
      <c r="N127" s="75"/>
    </row>
    <row r="128" spans="1:14" ht="12.75">
      <c r="A128" s="27">
        <f t="shared" si="9"/>
        <v>6</v>
      </c>
      <c r="B128" s="28" t="s">
        <v>132</v>
      </c>
      <c r="C128" s="60">
        <v>90.1</v>
      </c>
      <c r="D128" s="10">
        <v>15.7</v>
      </c>
      <c r="E128" s="66">
        <f t="shared" si="8"/>
        <v>16974.84</v>
      </c>
      <c r="F128" s="10">
        <v>5287.07</v>
      </c>
      <c r="G128" s="11"/>
      <c r="H128" s="11"/>
      <c r="I128" s="11"/>
      <c r="J128" s="11"/>
      <c r="K128" s="11"/>
      <c r="L128" s="11"/>
      <c r="M128" s="74">
        <v>5287.07</v>
      </c>
      <c r="N128" s="75"/>
    </row>
    <row r="129" spans="1:14" ht="12.75">
      <c r="A129" s="27">
        <f t="shared" si="9"/>
        <v>7</v>
      </c>
      <c r="B129" s="28" t="s">
        <v>133</v>
      </c>
      <c r="C129" s="60">
        <v>59.9</v>
      </c>
      <c r="D129" s="10">
        <v>15.42</v>
      </c>
      <c r="E129" s="66">
        <f t="shared" si="8"/>
        <v>11083.896</v>
      </c>
      <c r="F129" s="10">
        <v>4688.53</v>
      </c>
      <c r="G129" s="11"/>
      <c r="H129" s="11"/>
      <c r="I129" s="11"/>
      <c r="J129" s="11"/>
      <c r="K129" s="11"/>
      <c r="L129" s="10">
        <v>4688.53</v>
      </c>
      <c r="M129" s="74"/>
      <c r="N129" s="75"/>
    </row>
    <row r="130" spans="1:14" ht="12.75">
      <c r="A130" s="27">
        <f t="shared" si="9"/>
        <v>8</v>
      </c>
      <c r="B130" s="46" t="s">
        <v>134</v>
      </c>
      <c r="C130" s="60">
        <v>79.9</v>
      </c>
      <c r="D130" s="66">
        <v>15.7</v>
      </c>
      <c r="E130" s="66">
        <f t="shared" si="8"/>
        <v>15053.16</v>
      </c>
      <c r="F130" s="10">
        <v>4688.53</v>
      </c>
      <c r="G130" s="11"/>
      <c r="H130" s="11"/>
      <c r="I130" s="11"/>
      <c r="J130" s="11"/>
      <c r="K130" s="11"/>
      <c r="L130" s="11"/>
      <c r="M130" s="74">
        <v>4688.53</v>
      </c>
      <c r="N130" s="75"/>
    </row>
    <row r="131" spans="1:14" ht="12.75">
      <c r="A131" s="27">
        <f t="shared" si="9"/>
        <v>9</v>
      </c>
      <c r="B131" s="28" t="s">
        <v>135</v>
      </c>
      <c r="C131" s="60">
        <v>40.3</v>
      </c>
      <c r="D131" s="10">
        <v>15.42</v>
      </c>
      <c r="E131" s="66">
        <f t="shared" si="8"/>
        <v>7457.111999999999</v>
      </c>
      <c r="F131" s="10">
        <v>2364.8</v>
      </c>
      <c r="G131" s="11"/>
      <c r="H131" s="11"/>
      <c r="I131" s="11"/>
      <c r="J131" s="11"/>
      <c r="K131" s="11"/>
      <c r="L131" s="10">
        <v>2364.8</v>
      </c>
      <c r="M131" s="74"/>
      <c r="N131" s="75"/>
    </row>
    <row r="132" spans="1:14" ht="12.75">
      <c r="A132" s="27">
        <f t="shared" si="9"/>
        <v>10</v>
      </c>
      <c r="B132" s="28" t="s">
        <v>136</v>
      </c>
      <c r="C132" s="60">
        <v>133.3</v>
      </c>
      <c r="D132" s="10">
        <v>20.91</v>
      </c>
      <c r="E132" s="66">
        <f t="shared" si="8"/>
        <v>33447.636000000006</v>
      </c>
      <c r="F132" s="10">
        <v>7822.04</v>
      </c>
      <c r="G132" s="11"/>
      <c r="H132" s="11"/>
      <c r="I132" s="11"/>
      <c r="J132" s="11"/>
      <c r="K132" s="11"/>
      <c r="L132" s="11"/>
      <c r="M132" s="74">
        <v>7822.04</v>
      </c>
      <c r="N132" s="75"/>
    </row>
    <row r="133" spans="1:14" ht="12.75">
      <c r="A133" s="27">
        <f t="shared" si="9"/>
        <v>11</v>
      </c>
      <c r="B133" s="28" t="s">
        <v>137</v>
      </c>
      <c r="C133" s="60">
        <v>79.6</v>
      </c>
      <c r="D133" s="10">
        <v>15.42</v>
      </c>
      <c r="E133" s="66">
        <f t="shared" si="8"/>
        <v>14729.184000000001</v>
      </c>
      <c r="F133" s="10">
        <v>4670.93</v>
      </c>
      <c r="G133" s="11"/>
      <c r="H133" s="11"/>
      <c r="I133" s="11"/>
      <c r="J133" s="11"/>
      <c r="K133" s="11"/>
      <c r="L133" s="10">
        <v>4670.93</v>
      </c>
      <c r="M133" s="74"/>
      <c r="N133" s="75"/>
    </row>
    <row r="134" spans="1:14" ht="12.75">
      <c r="A134" s="27">
        <f t="shared" si="9"/>
        <v>12</v>
      </c>
      <c r="B134" s="28" t="s">
        <v>138</v>
      </c>
      <c r="C134" s="60">
        <v>80</v>
      </c>
      <c r="D134" s="10">
        <v>15.42</v>
      </c>
      <c r="E134" s="66">
        <f t="shared" si="8"/>
        <v>14803.199999999999</v>
      </c>
      <c r="F134" s="10">
        <v>4670.93</v>
      </c>
      <c r="G134" s="11"/>
      <c r="H134" s="11"/>
      <c r="I134" s="11"/>
      <c r="J134" s="11"/>
      <c r="K134" s="11"/>
      <c r="L134" s="11"/>
      <c r="M134" s="74">
        <v>4670.93</v>
      </c>
      <c r="N134" s="75"/>
    </row>
    <row r="135" spans="1:14" ht="12.75">
      <c r="A135" s="27">
        <f t="shared" si="9"/>
        <v>13</v>
      </c>
      <c r="B135" s="28" t="s">
        <v>139</v>
      </c>
      <c r="C135" s="60">
        <v>80.3</v>
      </c>
      <c r="D135" s="10">
        <v>15.42</v>
      </c>
      <c r="E135" s="66">
        <f t="shared" si="8"/>
        <v>14858.712</v>
      </c>
      <c r="F135" s="10">
        <v>4712</v>
      </c>
      <c r="G135" s="11"/>
      <c r="H135" s="11"/>
      <c r="I135" s="11"/>
      <c r="J135" s="11"/>
      <c r="K135" s="11"/>
      <c r="L135" s="11"/>
      <c r="M135" s="74">
        <v>4712</v>
      </c>
      <c r="N135" s="75"/>
    </row>
    <row r="136" spans="1:14" ht="12.75">
      <c r="A136" s="27">
        <f t="shared" si="9"/>
        <v>14</v>
      </c>
      <c r="B136" s="28" t="s">
        <v>140</v>
      </c>
      <c r="C136" s="60">
        <v>79.8</v>
      </c>
      <c r="D136" s="10">
        <v>15.42</v>
      </c>
      <c r="E136" s="66">
        <f t="shared" si="8"/>
        <v>14766.192</v>
      </c>
      <c r="F136" s="10">
        <v>4682.66</v>
      </c>
      <c r="G136" s="11"/>
      <c r="H136" s="11"/>
      <c r="I136" s="11"/>
      <c r="J136" s="11"/>
      <c r="K136" s="11"/>
      <c r="L136" s="11"/>
      <c r="M136" s="74">
        <v>4682.66</v>
      </c>
      <c r="N136" s="75"/>
    </row>
    <row r="137" spans="1:14" ht="12.75">
      <c r="A137" s="27">
        <f t="shared" si="9"/>
        <v>15</v>
      </c>
      <c r="B137" s="28" t="s">
        <v>141</v>
      </c>
      <c r="C137" s="60">
        <v>59.9</v>
      </c>
      <c r="D137" s="10">
        <v>15.42</v>
      </c>
      <c r="E137" s="66">
        <f t="shared" si="8"/>
        <v>11083.896</v>
      </c>
      <c r="F137" s="10">
        <v>3514.93</v>
      </c>
      <c r="G137" s="11"/>
      <c r="H137" s="11"/>
      <c r="I137" s="11"/>
      <c r="J137" s="11"/>
      <c r="K137" s="11"/>
      <c r="L137" s="11">
        <v>1514.93</v>
      </c>
      <c r="M137" s="74">
        <v>2000</v>
      </c>
      <c r="N137" s="75"/>
    </row>
    <row r="138" spans="1:14" ht="12.75">
      <c r="A138" s="27">
        <f t="shared" si="9"/>
        <v>16</v>
      </c>
      <c r="B138" s="18" t="s">
        <v>142</v>
      </c>
      <c r="C138" s="60">
        <v>72.8</v>
      </c>
      <c r="D138" s="10">
        <v>5.35</v>
      </c>
      <c r="E138" s="66">
        <f t="shared" si="8"/>
        <v>4673.759999999999</v>
      </c>
      <c r="F138" s="10">
        <v>0</v>
      </c>
      <c r="G138" s="11"/>
      <c r="H138" s="11"/>
      <c r="I138" s="11"/>
      <c r="J138" s="11"/>
      <c r="K138" s="11"/>
      <c r="L138" s="11">
        <v>3782.69</v>
      </c>
      <c r="M138" s="74"/>
      <c r="N138" s="75"/>
    </row>
    <row r="139" spans="1:14" ht="12.75">
      <c r="A139" s="27">
        <f t="shared" si="9"/>
        <v>17</v>
      </c>
      <c r="B139" s="18" t="s">
        <v>143</v>
      </c>
      <c r="C139" s="60">
        <v>57.3</v>
      </c>
      <c r="D139" s="10">
        <v>15.42</v>
      </c>
      <c r="E139" s="66">
        <f t="shared" si="8"/>
        <v>10602.792</v>
      </c>
      <c r="F139" s="10">
        <v>3362.36</v>
      </c>
      <c r="G139" s="11"/>
      <c r="H139" s="11"/>
      <c r="I139" s="11"/>
      <c r="J139" s="11"/>
      <c r="K139" s="11"/>
      <c r="L139" s="10">
        <v>3362.36</v>
      </c>
      <c r="M139" s="74"/>
      <c r="N139" s="75"/>
    </row>
    <row r="140" spans="1:14" ht="12.75">
      <c r="A140" s="27">
        <f t="shared" si="9"/>
        <v>18</v>
      </c>
      <c r="B140" s="18" t="s">
        <v>144</v>
      </c>
      <c r="C140" s="60">
        <v>87</v>
      </c>
      <c r="D140" s="66">
        <v>15.7</v>
      </c>
      <c r="E140" s="66">
        <f t="shared" si="8"/>
        <v>16390.8</v>
      </c>
      <c r="F140" s="10">
        <v>5105.16</v>
      </c>
      <c r="G140" s="11"/>
      <c r="H140" s="11"/>
      <c r="I140" s="11"/>
      <c r="J140" s="11"/>
      <c r="K140" s="11"/>
      <c r="L140" s="10">
        <v>5105.16</v>
      </c>
      <c r="M140" s="74"/>
      <c r="N140" s="75"/>
    </row>
    <row r="141" spans="1:14" ht="12.75">
      <c r="A141" s="27">
        <f t="shared" si="9"/>
        <v>19</v>
      </c>
      <c r="B141" s="18" t="s">
        <v>145</v>
      </c>
      <c r="C141" s="60">
        <v>79.9</v>
      </c>
      <c r="D141" s="10">
        <v>15.42</v>
      </c>
      <c r="E141" s="66">
        <f t="shared" si="8"/>
        <v>14784.696</v>
      </c>
      <c r="F141" s="10">
        <v>5105.16</v>
      </c>
      <c r="G141" s="11"/>
      <c r="H141" s="11"/>
      <c r="I141" s="11"/>
      <c r="J141" s="11"/>
      <c r="K141" s="11"/>
      <c r="L141" s="10">
        <v>5105.16</v>
      </c>
      <c r="M141" s="74"/>
      <c r="N141" s="75"/>
    </row>
    <row r="142" spans="1:14" ht="12.75">
      <c r="A142" s="27">
        <f t="shared" si="9"/>
        <v>20</v>
      </c>
      <c r="B142" s="18" t="s">
        <v>146</v>
      </c>
      <c r="C142" s="60">
        <v>62.6</v>
      </c>
      <c r="D142" s="10">
        <v>15.42</v>
      </c>
      <c r="E142" s="66">
        <f t="shared" si="8"/>
        <v>11583.504</v>
      </c>
      <c r="F142" s="10">
        <v>3673.37</v>
      </c>
      <c r="G142" s="11"/>
      <c r="H142" s="11"/>
      <c r="I142" s="11"/>
      <c r="J142" s="11"/>
      <c r="K142" s="11"/>
      <c r="L142" s="11"/>
      <c r="M142" s="74">
        <v>3673.37</v>
      </c>
      <c r="N142" s="75"/>
    </row>
    <row r="143" spans="1:14" ht="12.75">
      <c r="A143" s="27">
        <f t="shared" si="9"/>
        <v>21</v>
      </c>
      <c r="B143" s="18" t="s">
        <v>147</v>
      </c>
      <c r="C143" s="60">
        <v>88.4</v>
      </c>
      <c r="D143" s="66">
        <v>15.7</v>
      </c>
      <c r="E143" s="66">
        <f t="shared" si="8"/>
        <v>16654.56</v>
      </c>
      <c r="F143" s="10">
        <v>5187.31</v>
      </c>
      <c r="G143" s="11"/>
      <c r="H143" s="11"/>
      <c r="I143" s="11"/>
      <c r="J143" s="11"/>
      <c r="K143" s="11"/>
      <c r="L143" s="10">
        <v>5187.31</v>
      </c>
      <c r="M143" s="74"/>
      <c r="N143" s="75"/>
    </row>
    <row r="144" spans="1:14" ht="12.75">
      <c r="A144" s="27">
        <f t="shared" si="9"/>
        <v>22</v>
      </c>
      <c r="B144" s="18" t="s">
        <v>148</v>
      </c>
      <c r="C144" s="60">
        <v>61.2</v>
      </c>
      <c r="D144" s="10">
        <v>15.42</v>
      </c>
      <c r="E144" s="66">
        <f t="shared" si="8"/>
        <v>11324.448</v>
      </c>
      <c r="F144" s="10">
        <v>3591.22</v>
      </c>
      <c r="G144" s="11"/>
      <c r="H144" s="11"/>
      <c r="I144" s="11"/>
      <c r="J144" s="11"/>
      <c r="K144" s="11"/>
      <c r="L144" s="11"/>
      <c r="M144" s="74">
        <v>3591.22</v>
      </c>
      <c r="N144" s="75"/>
    </row>
    <row r="145" spans="1:14" ht="12.75">
      <c r="A145" s="27">
        <f t="shared" si="9"/>
        <v>23</v>
      </c>
      <c r="B145" s="18" t="s">
        <v>149</v>
      </c>
      <c r="C145" s="60">
        <v>59.5</v>
      </c>
      <c r="D145" s="10">
        <v>15.42</v>
      </c>
      <c r="E145" s="66">
        <f t="shared" si="8"/>
        <v>11009.880000000001</v>
      </c>
      <c r="F145" s="10">
        <v>3491.46</v>
      </c>
      <c r="G145" s="11"/>
      <c r="H145" s="11"/>
      <c r="I145" s="11"/>
      <c r="J145" s="11"/>
      <c r="K145" s="11"/>
      <c r="L145" s="10">
        <v>3491.46</v>
      </c>
      <c r="M145" s="74"/>
      <c r="N145" s="75"/>
    </row>
    <row r="146" spans="1:14" ht="12.75">
      <c r="A146" s="27">
        <f t="shared" si="9"/>
        <v>24</v>
      </c>
      <c r="B146" s="18" t="s">
        <v>150</v>
      </c>
      <c r="C146" s="60">
        <v>61.4</v>
      </c>
      <c r="D146" s="10">
        <v>15.42</v>
      </c>
      <c r="E146" s="66">
        <f t="shared" si="8"/>
        <v>11361.456</v>
      </c>
      <c r="F146" s="10"/>
      <c r="G146" s="11"/>
      <c r="H146" s="11"/>
      <c r="I146" s="11"/>
      <c r="J146" s="11"/>
      <c r="K146" s="11"/>
      <c r="L146" s="11"/>
      <c r="M146" s="74"/>
      <c r="N146" s="75"/>
    </row>
    <row r="147" spans="1:14" ht="12.75">
      <c r="A147" s="27">
        <f t="shared" si="9"/>
        <v>25</v>
      </c>
      <c r="B147" s="18" t="s">
        <v>151</v>
      </c>
      <c r="C147" s="60">
        <v>88.2</v>
      </c>
      <c r="D147" s="66">
        <v>15.7</v>
      </c>
      <c r="E147" s="66">
        <f t="shared" si="8"/>
        <v>16616.88</v>
      </c>
      <c r="F147" s="10">
        <v>4582.87</v>
      </c>
      <c r="G147" s="11"/>
      <c r="H147" s="11"/>
      <c r="I147" s="11"/>
      <c r="J147" s="11"/>
      <c r="K147" s="11"/>
      <c r="L147" s="11"/>
      <c r="M147" s="74">
        <v>4582.87</v>
      </c>
      <c r="N147" s="75"/>
    </row>
    <row r="148" spans="1:14" ht="12.75">
      <c r="A148" s="27">
        <f t="shared" si="9"/>
        <v>26</v>
      </c>
      <c r="B148" s="18" t="s">
        <v>152</v>
      </c>
      <c r="C148" s="60">
        <v>59.6</v>
      </c>
      <c r="D148" s="10">
        <v>15.42</v>
      </c>
      <c r="E148" s="66">
        <f t="shared" si="8"/>
        <v>11028.384</v>
      </c>
      <c r="F148" s="10">
        <v>3497.33</v>
      </c>
      <c r="G148" s="11"/>
      <c r="H148" s="11"/>
      <c r="I148" s="11"/>
      <c r="J148" s="11"/>
      <c r="K148" s="11"/>
      <c r="L148" s="10">
        <v>3497.33</v>
      </c>
      <c r="M148" s="74"/>
      <c r="N148" s="75"/>
    </row>
    <row r="149" spans="1:14" ht="12.75">
      <c r="A149" s="27">
        <v>28</v>
      </c>
      <c r="B149" s="28" t="s">
        <v>153</v>
      </c>
      <c r="C149" s="53">
        <v>8818.3</v>
      </c>
      <c r="D149" s="10">
        <v>27.93</v>
      </c>
      <c r="E149" s="66">
        <f t="shared" si="8"/>
        <v>2955541.428</v>
      </c>
      <c r="F149" s="10">
        <v>573743.94</v>
      </c>
      <c r="G149" s="11"/>
      <c r="H149" s="11">
        <v>15516</v>
      </c>
      <c r="I149" s="11"/>
      <c r="J149" s="11"/>
      <c r="K149" s="11"/>
      <c r="L149" s="11">
        <v>480228</v>
      </c>
      <c r="M149" s="74">
        <v>78000</v>
      </c>
      <c r="N149" s="75"/>
    </row>
    <row r="150" spans="1:14" ht="12.75">
      <c r="A150" s="27">
        <v>29</v>
      </c>
      <c r="B150" s="28" t="s">
        <v>154</v>
      </c>
      <c r="C150" s="60">
        <v>233.2</v>
      </c>
      <c r="D150" s="10">
        <v>20.28</v>
      </c>
      <c r="E150" s="66">
        <f t="shared" si="8"/>
        <v>56751.552</v>
      </c>
      <c r="F150" s="10">
        <v>12117.07</v>
      </c>
      <c r="G150" s="11"/>
      <c r="H150" s="11"/>
      <c r="I150" s="11"/>
      <c r="J150" s="11"/>
      <c r="K150" s="11"/>
      <c r="L150" s="11"/>
      <c r="M150" s="74">
        <v>12117.07</v>
      </c>
      <c r="N150" s="75"/>
    </row>
    <row r="151" spans="1:14" ht="12.75">
      <c r="A151" s="27">
        <v>30</v>
      </c>
      <c r="B151" s="28" t="s">
        <v>155</v>
      </c>
      <c r="C151" s="57">
        <v>1975.42</v>
      </c>
      <c r="D151" s="10">
        <v>22.83</v>
      </c>
      <c r="E151" s="66">
        <f t="shared" si="8"/>
        <v>541186.0632</v>
      </c>
      <c r="F151" s="10">
        <v>234140.22</v>
      </c>
      <c r="G151" s="11"/>
      <c r="H151" s="11">
        <v>166140.2</v>
      </c>
      <c r="I151" s="11"/>
      <c r="J151" s="11"/>
      <c r="K151" s="11"/>
      <c r="L151" s="11"/>
      <c r="M151" s="74">
        <v>68000</v>
      </c>
      <c r="N151" s="75"/>
    </row>
    <row r="152" spans="1:14" ht="12.75">
      <c r="A152" s="27"/>
      <c r="B152" s="47" t="s">
        <v>156</v>
      </c>
      <c r="C152" s="60">
        <v>915.2</v>
      </c>
      <c r="D152" s="10">
        <v>27.93</v>
      </c>
      <c r="E152" s="66">
        <f t="shared" si="8"/>
        <v>306738.43200000003</v>
      </c>
      <c r="F152" s="10"/>
      <c r="G152" s="11"/>
      <c r="H152" s="11"/>
      <c r="I152" s="11"/>
      <c r="J152" s="11"/>
      <c r="K152" s="11"/>
      <c r="L152" s="11"/>
      <c r="M152" s="74"/>
      <c r="N152" s="75"/>
    </row>
    <row r="153" spans="1:14" ht="12.75">
      <c r="A153" s="17">
        <v>31</v>
      </c>
      <c r="B153" s="28" t="s">
        <v>157</v>
      </c>
      <c r="C153" s="57">
        <v>2439.8</v>
      </c>
      <c r="D153" s="10">
        <v>27.93</v>
      </c>
      <c r="E153" s="66">
        <f t="shared" si="8"/>
        <v>817723.368</v>
      </c>
      <c r="F153" s="10">
        <v>199916.58</v>
      </c>
      <c r="G153" s="11">
        <v>65000</v>
      </c>
      <c r="H153" s="11"/>
      <c r="I153" s="11"/>
      <c r="J153" s="11"/>
      <c r="K153" s="11"/>
      <c r="L153" s="11">
        <v>31916.6</v>
      </c>
      <c r="M153" s="74">
        <v>103000</v>
      </c>
      <c r="N153" s="75"/>
    </row>
    <row r="154" spans="1:14" ht="12.75">
      <c r="A154" s="17">
        <v>32</v>
      </c>
      <c r="B154" s="28" t="s">
        <v>158</v>
      </c>
      <c r="C154" s="57">
        <v>2911.15</v>
      </c>
      <c r="D154" s="10">
        <v>27.56</v>
      </c>
      <c r="E154" s="66">
        <f t="shared" si="8"/>
        <v>962775.5279999999</v>
      </c>
      <c r="F154" s="10">
        <v>276142.34</v>
      </c>
      <c r="G154" s="11"/>
      <c r="H154" s="11"/>
      <c r="I154" s="11">
        <v>57221.8</v>
      </c>
      <c r="J154" s="11"/>
      <c r="K154" s="11"/>
      <c r="L154" s="11"/>
      <c r="M154" s="74">
        <v>168920.4</v>
      </c>
      <c r="N154" s="75"/>
    </row>
    <row r="155" spans="1:14" ht="12.75">
      <c r="A155" s="17">
        <f aca="true" t="shared" si="10" ref="A155:A161">SUM(A154)+1</f>
        <v>33</v>
      </c>
      <c r="B155" s="18" t="s">
        <v>159</v>
      </c>
      <c r="C155" s="57">
        <v>5477</v>
      </c>
      <c r="D155" s="10">
        <v>27.93</v>
      </c>
      <c r="E155" s="66">
        <f t="shared" si="8"/>
        <v>1835671.3199999998</v>
      </c>
      <c r="F155" s="10">
        <v>444261.79</v>
      </c>
      <c r="G155" s="11">
        <v>113000</v>
      </c>
      <c r="H155" s="11"/>
      <c r="I155" s="11"/>
      <c r="J155" s="11"/>
      <c r="K155" s="11"/>
      <c r="L155" s="11"/>
      <c r="M155" s="74">
        <v>331261.8</v>
      </c>
      <c r="N155" s="75"/>
    </row>
    <row r="156" spans="1:14" ht="12.75">
      <c r="A156" s="17">
        <f t="shared" si="10"/>
        <v>34</v>
      </c>
      <c r="B156" s="18" t="s">
        <v>160</v>
      </c>
      <c r="C156" s="57">
        <v>6501.4</v>
      </c>
      <c r="D156" s="10">
        <v>27.93</v>
      </c>
      <c r="E156" s="66">
        <f t="shared" si="8"/>
        <v>2179009.224</v>
      </c>
      <c r="F156" s="10">
        <v>420510.55</v>
      </c>
      <c r="G156" s="11">
        <v>113000</v>
      </c>
      <c r="H156" s="11">
        <v>60000</v>
      </c>
      <c r="I156" s="11"/>
      <c r="J156" s="11"/>
      <c r="K156" s="11"/>
      <c r="L156" s="11"/>
      <c r="M156" s="74">
        <v>183510</v>
      </c>
      <c r="N156" s="75"/>
    </row>
    <row r="157" spans="1:14" ht="12.75">
      <c r="A157" s="17">
        <f t="shared" si="10"/>
        <v>35</v>
      </c>
      <c r="B157" s="18" t="s">
        <v>161</v>
      </c>
      <c r="C157" s="57">
        <v>5895.3</v>
      </c>
      <c r="D157" s="10">
        <v>27.93</v>
      </c>
      <c r="E157" s="66">
        <f t="shared" si="8"/>
        <v>1975868.748</v>
      </c>
      <c r="F157" s="10">
        <v>478226.7</v>
      </c>
      <c r="G157" s="11"/>
      <c r="H157" s="11">
        <v>357226.7</v>
      </c>
      <c r="I157" s="11"/>
      <c r="J157" s="11"/>
      <c r="K157" s="11"/>
      <c r="L157" s="11"/>
      <c r="M157" s="74">
        <v>120996</v>
      </c>
      <c r="N157" s="75"/>
    </row>
    <row r="158" spans="1:14" ht="12.75">
      <c r="A158" s="17">
        <f t="shared" si="10"/>
        <v>36</v>
      </c>
      <c r="B158" s="28" t="s">
        <v>162</v>
      </c>
      <c r="C158" s="57">
        <v>2746.3</v>
      </c>
      <c r="D158" s="10">
        <v>27.93</v>
      </c>
      <c r="E158" s="66">
        <f t="shared" si="8"/>
        <v>920449.908</v>
      </c>
      <c r="F158" s="10">
        <v>222779.86</v>
      </c>
      <c r="G158" s="11">
        <v>105000</v>
      </c>
      <c r="H158" s="11"/>
      <c r="I158" s="11">
        <v>10360</v>
      </c>
      <c r="J158" s="11"/>
      <c r="K158" s="11"/>
      <c r="L158" s="11"/>
      <c r="M158" s="74">
        <v>107423.39</v>
      </c>
      <c r="N158" s="75"/>
    </row>
    <row r="159" spans="1:14" ht="12.75">
      <c r="A159" s="17">
        <f t="shared" si="10"/>
        <v>37</v>
      </c>
      <c r="B159" s="28" t="s">
        <v>163</v>
      </c>
      <c r="C159" s="57">
        <v>2744.8</v>
      </c>
      <c r="D159" s="10">
        <v>27.93</v>
      </c>
      <c r="E159" s="66">
        <f t="shared" si="8"/>
        <v>919947.1680000001</v>
      </c>
      <c r="F159" s="10">
        <v>222658.18</v>
      </c>
      <c r="G159" s="11">
        <v>125000</v>
      </c>
      <c r="H159" s="11"/>
      <c r="I159" s="11"/>
      <c r="J159" s="11"/>
      <c r="K159" s="11"/>
      <c r="L159" s="11"/>
      <c r="M159" s="74">
        <v>97658.2</v>
      </c>
      <c r="N159" s="75"/>
    </row>
    <row r="160" spans="1:14" ht="12.75">
      <c r="A160" s="17">
        <f t="shared" si="10"/>
        <v>38</v>
      </c>
      <c r="B160" s="18" t="s">
        <v>164</v>
      </c>
      <c r="C160" s="57">
        <v>2525.6</v>
      </c>
      <c r="D160" s="10">
        <v>27.93</v>
      </c>
      <c r="E160" s="66">
        <f t="shared" si="8"/>
        <v>846480.096</v>
      </c>
      <c r="F160" s="66">
        <v>204876.7</v>
      </c>
      <c r="G160" s="11">
        <v>134877</v>
      </c>
      <c r="H160" s="11"/>
      <c r="I160" s="11">
        <v>8000</v>
      </c>
      <c r="J160" s="11"/>
      <c r="K160" s="11"/>
      <c r="L160" s="11"/>
      <c r="M160" s="74">
        <v>62000</v>
      </c>
      <c r="N160" s="75"/>
    </row>
    <row r="161" spans="1:14" ht="13.5" thickBot="1">
      <c r="A161" s="17">
        <f t="shared" si="10"/>
        <v>39</v>
      </c>
      <c r="B161" s="21" t="s">
        <v>165</v>
      </c>
      <c r="C161" s="61">
        <v>1648.9</v>
      </c>
      <c r="D161" s="10">
        <v>27.93</v>
      </c>
      <c r="E161" s="66">
        <f t="shared" si="8"/>
        <v>552645.324</v>
      </c>
      <c r="F161" s="10">
        <v>133758.77</v>
      </c>
      <c r="G161" s="11"/>
      <c r="H161" s="11">
        <v>24000</v>
      </c>
      <c r="I161" s="11">
        <v>15500</v>
      </c>
      <c r="J161" s="11">
        <v>31260</v>
      </c>
      <c r="K161" s="11">
        <v>31260</v>
      </c>
      <c r="L161" s="11"/>
      <c r="M161" s="74">
        <v>63000</v>
      </c>
      <c r="N161" s="75"/>
    </row>
    <row r="162" spans="1:14" ht="13.5" thickBot="1">
      <c r="A162" s="48">
        <f>SUM(A161)</f>
        <v>39</v>
      </c>
      <c r="B162" s="30" t="s">
        <v>84</v>
      </c>
      <c r="C162" s="58">
        <f>SUM(C122:C161)</f>
        <v>56253.67000000001</v>
      </c>
      <c r="D162" s="10"/>
      <c r="E162" s="68">
        <f aca="true" t="shared" si="11" ref="E162:J162">SUM(E122:E161)</f>
        <v>19362870.355200004</v>
      </c>
      <c r="F162" s="67">
        <f t="shared" si="11"/>
        <v>4267254.07</v>
      </c>
      <c r="G162" s="70">
        <f t="shared" si="11"/>
        <v>1198260.9</v>
      </c>
      <c r="H162" s="70">
        <f t="shared" si="11"/>
        <v>665282.9</v>
      </c>
      <c r="I162" s="70">
        <f t="shared" si="11"/>
        <v>91081.8</v>
      </c>
      <c r="J162" s="70">
        <f t="shared" si="11"/>
        <v>31260</v>
      </c>
      <c r="K162" s="70">
        <f>SUM(K161)</f>
        <v>31260</v>
      </c>
      <c r="L162" s="70">
        <f>SUM(L122:L161)</f>
        <v>565542.21</v>
      </c>
      <c r="M162" s="82">
        <f>SUM(M122:M161)</f>
        <v>1609188.7499999998</v>
      </c>
      <c r="N162" s="83"/>
    </row>
    <row r="163" spans="1:14" ht="12.75">
      <c r="A163" s="24"/>
      <c r="B163" s="25" t="s">
        <v>230</v>
      </c>
      <c r="C163" s="56"/>
      <c r="D163" s="11"/>
      <c r="E163" s="11"/>
      <c r="F163" s="11"/>
      <c r="G163" s="11"/>
      <c r="H163" s="11"/>
      <c r="I163" s="11"/>
      <c r="J163" s="11"/>
      <c r="K163" s="11"/>
      <c r="L163" s="11"/>
      <c r="M163" s="74"/>
      <c r="N163" s="75"/>
    </row>
    <row r="164" spans="1:14" ht="12.75">
      <c r="A164" s="17">
        <v>1</v>
      </c>
      <c r="B164" s="18" t="s">
        <v>166</v>
      </c>
      <c r="C164" s="57">
        <v>905.2</v>
      </c>
      <c r="D164" s="10">
        <v>22.83</v>
      </c>
      <c r="E164" s="66">
        <f>D164*C164*12</f>
        <v>247988.592</v>
      </c>
      <c r="F164" s="10">
        <v>47034.19</v>
      </c>
      <c r="G164" s="11"/>
      <c r="H164" s="11">
        <v>22260</v>
      </c>
      <c r="I164" s="11"/>
      <c r="J164" s="11">
        <v>9590</v>
      </c>
      <c r="K164" s="11">
        <v>9590</v>
      </c>
      <c r="L164" s="11"/>
      <c r="M164" s="74">
        <v>8700</v>
      </c>
      <c r="N164" s="75"/>
    </row>
    <row r="165" spans="1:14" ht="12.75">
      <c r="A165" s="17">
        <v>2</v>
      </c>
      <c r="B165" s="18" t="s">
        <v>167</v>
      </c>
      <c r="C165" s="60">
        <v>373.2</v>
      </c>
      <c r="D165" s="10">
        <v>21.33</v>
      </c>
      <c r="E165" s="66">
        <f aca="true" t="shared" si="12" ref="E165:E204">D165*C165*12</f>
        <v>95524.27199999998</v>
      </c>
      <c r="F165" s="10">
        <v>19391.47</v>
      </c>
      <c r="G165" s="11"/>
      <c r="H165" s="11"/>
      <c r="I165" s="11"/>
      <c r="J165" s="11"/>
      <c r="K165" s="11"/>
      <c r="L165" s="11">
        <v>14390</v>
      </c>
      <c r="M165" s="74">
        <v>5000</v>
      </c>
      <c r="N165" s="75"/>
    </row>
    <row r="166" spans="1:14" ht="12.75">
      <c r="A166" s="17">
        <v>3</v>
      </c>
      <c r="B166" s="18" t="s">
        <v>168</v>
      </c>
      <c r="C166" s="60">
        <v>372.8</v>
      </c>
      <c r="D166" s="10">
        <v>21.33</v>
      </c>
      <c r="E166" s="66">
        <f t="shared" si="12"/>
        <v>95421.88799999999</v>
      </c>
      <c r="F166" s="10">
        <v>19370.69</v>
      </c>
      <c r="G166" s="11"/>
      <c r="H166" s="11"/>
      <c r="I166" s="11"/>
      <c r="J166" s="11"/>
      <c r="K166" s="11"/>
      <c r="L166" s="11">
        <v>19367.32</v>
      </c>
      <c r="M166" s="74">
        <v>3370</v>
      </c>
      <c r="N166" s="75"/>
    </row>
    <row r="167" spans="1:14" ht="12.75">
      <c r="A167" s="17">
        <v>4</v>
      </c>
      <c r="B167" s="18" t="s">
        <v>169</v>
      </c>
      <c r="C167" s="60">
        <v>616.6</v>
      </c>
      <c r="D167" s="10">
        <v>21.33</v>
      </c>
      <c r="E167" s="66">
        <f t="shared" si="12"/>
        <v>157824.936</v>
      </c>
      <c r="F167" s="10">
        <v>32038.54</v>
      </c>
      <c r="G167" s="11"/>
      <c r="H167" s="11"/>
      <c r="I167" s="11"/>
      <c r="J167" s="11">
        <v>13700</v>
      </c>
      <c r="K167" s="11">
        <v>13700</v>
      </c>
      <c r="L167" s="11"/>
      <c r="M167" s="74">
        <v>18340</v>
      </c>
      <c r="N167" s="75"/>
    </row>
    <row r="168" spans="1:14" ht="12.75">
      <c r="A168" s="17">
        <v>5</v>
      </c>
      <c r="B168" s="28" t="s">
        <v>170</v>
      </c>
      <c r="C168" s="57">
        <v>405.2</v>
      </c>
      <c r="D168" s="10">
        <v>22.83</v>
      </c>
      <c r="E168" s="66">
        <f t="shared" si="12"/>
        <v>111008.59199999998</v>
      </c>
      <c r="F168" s="10">
        <v>21054.19</v>
      </c>
      <c r="G168" s="11"/>
      <c r="H168" s="11">
        <v>14460</v>
      </c>
      <c r="I168" s="11"/>
      <c r="J168" s="11"/>
      <c r="K168" s="11"/>
      <c r="L168" s="11"/>
      <c r="M168" s="74">
        <v>6600</v>
      </c>
      <c r="N168" s="75"/>
    </row>
    <row r="169" spans="1:14" ht="12.75">
      <c r="A169" s="17">
        <v>6</v>
      </c>
      <c r="B169" s="28" t="s">
        <v>171</v>
      </c>
      <c r="C169" s="57">
        <v>606</v>
      </c>
      <c r="D169" s="10">
        <v>22.83</v>
      </c>
      <c r="E169" s="66">
        <f t="shared" si="12"/>
        <v>166019.76</v>
      </c>
      <c r="F169" s="10">
        <v>31487.76</v>
      </c>
      <c r="G169" s="11">
        <v>27000</v>
      </c>
      <c r="H169" s="11"/>
      <c r="I169" s="11"/>
      <c r="J169" s="11"/>
      <c r="K169" s="11"/>
      <c r="L169" s="11"/>
      <c r="M169" s="74">
        <v>4487.76</v>
      </c>
      <c r="N169" s="75"/>
    </row>
    <row r="170" spans="1:14" ht="12.75">
      <c r="A170" s="17">
        <v>7</v>
      </c>
      <c r="B170" s="18" t="s">
        <v>172</v>
      </c>
      <c r="C170" s="60">
        <v>421.92</v>
      </c>
      <c r="D170" s="10">
        <v>21.33</v>
      </c>
      <c r="E170" s="66">
        <f t="shared" si="12"/>
        <v>107994.64319999999</v>
      </c>
      <c r="F170" s="10">
        <v>21922.96</v>
      </c>
      <c r="G170" s="11"/>
      <c r="H170" s="11">
        <v>12600</v>
      </c>
      <c r="I170" s="11"/>
      <c r="J170" s="11"/>
      <c r="K170" s="11"/>
      <c r="L170" s="11"/>
      <c r="M170" s="74">
        <v>9343</v>
      </c>
      <c r="N170" s="75"/>
    </row>
    <row r="171" spans="1:14" ht="12.75">
      <c r="A171" s="17">
        <v>8</v>
      </c>
      <c r="B171" s="18" t="s">
        <v>173</v>
      </c>
      <c r="C171" s="60">
        <v>608.5</v>
      </c>
      <c r="D171" s="10">
        <v>21.33</v>
      </c>
      <c r="E171" s="66">
        <f t="shared" si="12"/>
        <v>155751.65999999997</v>
      </c>
      <c r="F171" s="10">
        <v>31617.66</v>
      </c>
      <c r="G171" s="11"/>
      <c r="H171" s="11"/>
      <c r="I171" s="11"/>
      <c r="J171" s="11">
        <v>4100</v>
      </c>
      <c r="K171" s="11">
        <v>4100</v>
      </c>
      <c r="L171" s="11">
        <v>26900</v>
      </c>
      <c r="M171" s="74">
        <v>580</v>
      </c>
      <c r="N171" s="75"/>
    </row>
    <row r="172" spans="1:14" ht="12.75">
      <c r="A172" s="17">
        <v>9</v>
      </c>
      <c r="B172" s="18" t="s">
        <v>174</v>
      </c>
      <c r="C172" s="57">
        <v>677.01</v>
      </c>
      <c r="D172" s="10">
        <v>22.83</v>
      </c>
      <c r="E172" s="66">
        <f t="shared" si="12"/>
        <v>185473.65959999998</v>
      </c>
      <c r="F172" s="10">
        <v>35177.44</v>
      </c>
      <c r="G172" s="11">
        <v>22900</v>
      </c>
      <c r="H172" s="11">
        <v>12277.44</v>
      </c>
      <c r="I172" s="11"/>
      <c r="J172" s="11"/>
      <c r="K172" s="11"/>
      <c r="L172" s="11"/>
      <c r="M172" s="74"/>
      <c r="N172" s="75"/>
    </row>
    <row r="173" spans="1:14" ht="12.75">
      <c r="A173" s="17">
        <v>10</v>
      </c>
      <c r="B173" s="18" t="s">
        <v>175</v>
      </c>
      <c r="C173" s="60">
        <v>441.61</v>
      </c>
      <c r="D173" s="10">
        <v>21.33</v>
      </c>
      <c r="E173" s="66">
        <f t="shared" si="12"/>
        <v>113034.4956</v>
      </c>
      <c r="F173" s="10">
        <v>22946.06</v>
      </c>
      <c r="G173" s="10">
        <v>22946.06</v>
      </c>
      <c r="H173" s="11"/>
      <c r="I173" s="11"/>
      <c r="J173" s="11"/>
      <c r="K173" s="11"/>
      <c r="L173" s="11"/>
      <c r="M173" s="74"/>
      <c r="N173" s="75"/>
    </row>
    <row r="174" spans="1:14" ht="12.75">
      <c r="A174" s="17">
        <v>11</v>
      </c>
      <c r="B174" s="18" t="s">
        <v>176</v>
      </c>
      <c r="C174" s="60">
        <v>440.1</v>
      </c>
      <c r="D174" s="10">
        <v>21.33</v>
      </c>
      <c r="E174" s="66">
        <f t="shared" si="12"/>
        <v>112647.99600000001</v>
      </c>
      <c r="F174" s="66">
        <v>22867.6</v>
      </c>
      <c r="G174" s="66">
        <v>22867.6</v>
      </c>
      <c r="H174" s="11"/>
      <c r="I174" s="11"/>
      <c r="J174" s="11"/>
      <c r="K174" s="11"/>
      <c r="L174" s="11"/>
      <c r="M174" s="74"/>
      <c r="N174" s="75"/>
    </row>
    <row r="175" spans="1:14" ht="12.75">
      <c r="A175" s="17">
        <v>12</v>
      </c>
      <c r="B175" s="18" t="s">
        <v>177</v>
      </c>
      <c r="C175" s="57">
        <v>832.3</v>
      </c>
      <c r="D175" s="10">
        <v>22.83</v>
      </c>
      <c r="E175" s="66">
        <f t="shared" si="12"/>
        <v>228016.90799999994</v>
      </c>
      <c r="F175" s="10">
        <v>43246.31</v>
      </c>
      <c r="G175" s="11"/>
      <c r="H175" s="11"/>
      <c r="I175" s="11"/>
      <c r="J175" s="11">
        <v>4100</v>
      </c>
      <c r="K175" s="11">
        <v>4100</v>
      </c>
      <c r="L175" s="11"/>
      <c r="M175" s="74">
        <v>39100</v>
      </c>
      <c r="N175" s="75"/>
    </row>
    <row r="176" spans="1:14" ht="12.75">
      <c r="A176" s="17">
        <v>13</v>
      </c>
      <c r="B176" s="28" t="s">
        <v>178</v>
      </c>
      <c r="C176" s="57">
        <v>893.09</v>
      </c>
      <c r="D176" s="10">
        <v>22.83</v>
      </c>
      <c r="E176" s="66">
        <f t="shared" si="12"/>
        <v>244670.9364</v>
      </c>
      <c r="F176" s="10">
        <v>46404.96</v>
      </c>
      <c r="G176" s="11"/>
      <c r="H176" s="11"/>
      <c r="I176" s="11"/>
      <c r="J176" s="11">
        <v>4100</v>
      </c>
      <c r="K176" s="11">
        <v>4100</v>
      </c>
      <c r="L176" s="11">
        <v>25900</v>
      </c>
      <c r="M176" s="74">
        <v>16400</v>
      </c>
      <c r="N176" s="75"/>
    </row>
    <row r="177" spans="1:14" ht="12.75">
      <c r="A177" s="17">
        <v>14</v>
      </c>
      <c r="B177" s="28" t="s">
        <v>179</v>
      </c>
      <c r="C177" s="57">
        <v>606.1</v>
      </c>
      <c r="D177" s="10">
        <v>22.83</v>
      </c>
      <c r="E177" s="66">
        <f t="shared" si="12"/>
        <v>166047.156</v>
      </c>
      <c r="F177" s="10">
        <v>31492.96</v>
      </c>
      <c r="G177" s="11"/>
      <c r="H177" s="11">
        <v>30000</v>
      </c>
      <c r="I177" s="11"/>
      <c r="J177" s="11"/>
      <c r="K177" s="11"/>
      <c r="L177" s="11"/>
      <c r="M177" s="74">
        <v>1490</v>
      </c>
      <c r="N177" s="75"/>
    </row>
    <row r="178" spans="1:14" ht="12.75">
      <c r="A178" s="17">
        <v>15</v>
      </c>
      <c r="B178" s="28" t="s">
        <v>180</v>
      </c>
      <c r="C178" s="57">
        <v>613.07</v>
      </c>
      <c r="D178" s="10">
        <v>22.83</v>
      </c>
      <c r="E178" s="66">
        <f t="shared" si="12"/>
        <v>167956.65720000002</v>
      </c>
      <c r="F178" s="10">
        <v>31855.12</v>
      </c>
      <c r="G178" s="11"/>
      <c r="H178" s="11">
        <v>30000</v>
      </c>
      <c r="I178" s="11"/>
      <c r="J178" s="11"/>
      <c r="K178" s="11"/>
      <c r="L178" s="11"/>
      <c r="M178" s="74">
        <v>1900</v>
      </c>
      <c r="N178" s="75"/>
    </row>
    <row r="179" spans="1:14" ht="12.75">
      <c r="A179" s="17">
        <v>16</v>
      </c>
      <c r="B179" s="28" t="s">
        <v>181</v>
      </c>
      <c r="C179" s="57">
        <v>415.6</v>
      </c>
      <c r="D179" s="10">
        <v>22.83</v>
      </c>
      <c r="E179" s="66">
        <f t="shared" si="12"/>
        <v>113857.77599999998</v>
      </c>
      <c r="F179" s="10">
        <v>21553.01</v>
      </c>
      <c r="G179" s="10">
        <v>21553.01</v>
      </c>
      <c r="H179" s="11"/>
      <c r="I179" s="11"/>
      <c r="J179" s="11"/>
      <c r="K179" s="11"/>
      <c r="L179" s="11"/>
      <c r="M179" s="74"/>
      <c r="N179" s="75"/>
    </row>
    <row r="180" spans="1:14" ht="12.75">
      <c r="A180" s="17">
        <v>17</v>
      </c>
      <c r="B180" s="28" t="s">
        <v>182</v>
      </c>
      <c r="C180" s="57">
        <v>412.9</v>
      </c>
      <c r="D180" s="10">
        <v>22.83</v>
      </c>
      <c r="E180" s="66">
        <f t="shared" si="12"/>
        <v>113118.084</v>
      </c>
      <c r="F180" s="10">
        <v>21454.28</v>
      </c>
      <c r="G180" s="11"/>
      <c r="H180" s="11">
        <v>12600</v>
      </c>
      <c r="I180" s="11"/>
      <c r="J180" s="11"/>
      <c r="K180" s="11"/>
      <c r="L180" s="11">
        <v>8420</v>
      </c>
      <c r="M180" s="74">
        <v>440</v>
      </c>
      <c r="N180" s="75"/>
    </row>
    <row r="181" spans="1:14" ht="12.75">
      <c r="A181" s="17">
        <v>18</v>
      </c>
      <c r="B181" s="18" t="s">
        <v>183</v>
      </c>
      <c r="C181" s="57">
        <v>900.5</v>
      </c>
      <c r="D181" s="10">
        <v>22.83</v>
      </c>
      <c r="E181" s="66">
        <f t="shared" si="12"/>
        <v>246700.97999999998</v>
      </c>
      <c r="F181" s="66">
        <v>46790</v>
      </c>
      <c r="G181" s="11"/>
      <c r="H181" s="11">
        <v>12600</v>
      </c>
      <c r="I181" s="11"/>
      <c r="J181" s="11"/>
      <c r="K181" s="11"/>
      <c r="L181" s="11">
        <v>17160</v>
      </c>
      <c r="M181" s="74">
        <v>17030</v>
      </c>
      <c r="N181" s="75"/>
    </row>
    <row r="182" spans="1:14" ht="12.75">
      <c r="A182" s="17">
        <v>19</v>
      </c>
      <c r="B182" s="18" t="s">
        <v>184</v>
      </c>
      <c r="C182" s="60">
        <v>1672.3</v>
      </c>
      <c r="D182" s="10">
        <v>22.85</v>
      </c>
      <c r="E182" s="66">
        <f t="shared" si="12"/>
        <v>458544.66000000003</v>
      </c>
      <c r="F182" s="10">
        <v>98130.56</v>
      </c>
      <c r="G182" s="11"/>
      <c r="H182" s="11">
        <v>51911</v>
      </c>
      <c r="I182" s="11"/>
      <c r="J182" s="11">
        <v>8220</v>
      </c>
      <c r="K182" s="11">
        <v>8220</v>
      </c>
      <c r="L182" s="11"/>
      <c r="M182" s="74">
        <v>38000</v>
      </c>
      <c r="N182" s="75"/>
    </row>
    <row r="183" spans="1:14" ht="12.75">
      <c r="A183" s="17">
        <v>20</v>
      </c>
      <c r="B183" s="18" t="s">
        <v>185</v>
      </c>
      <c r="C183" s="60">
        <v>371.8</v>
      </c>
      <c r="D183" s="10">
        <v>21.33</v>
      </c>
      <c r="E183" s="66">
        <f t="shared" si="12"/>
        <v>95165.928</v>
      </c>
      <c r="F183" s="66">
        <v>19318.7</v>
      </c>
      <c r="G183" s="66">
        <v>19318.7</v>
      </c>
      <c r="H183" s="11"/>
      <c r="I183" s="11"/>
      <c r="J183" s="11"/>
      <c r="K183" s="11"/>
      <c r="L183" s="11"/>
      <c r="M183" s="74"/>
      <c r="N183" s="75"/>
    </row>
    <row r="184" spans="1:14" ht="12.75">
      <c r="A184" s="17">
        <v>21</v>
      </c>
      <c r="B184" s="18" t="s">
        <v>186</v>
      </c>
      <c r="C184" s="57">
        <v>370</v>
      </c>
      <c r="D184" s="10">
        <v>22.83</v>
      </c>
      <c r="E184" s="66">
        <f t="shared" si="12"/>
        <v>101365.19999999998</v>
      </c>
      <c r="F184" s="66">
        <v>19225.2</v>
      </c>
      <c r="G184" s="66">
        <v>19225.2</v>
      </c>
      <c r="H184" s="11"/>
      <c r="I184" s="11"/>
      <c r="J184" s="11"/>
      <c r="K184" s="11"/>
      <c r="L184" s="11"/>
      <c r="M184" s="74"/>
      <c r="N184" s="75"/>
    </row>
    <row r="185" spans="1:14" ht="12.75">
      <c r="A185" s="17">
        <v>22</v>
      </c>
      <c r="B185" s="18" t="s">
        <v>187</v>
      </c>
      <c r="C185" s="57">
        <v>371.5</v>
      </c>
      <c r="D185" s="10">
        <v>22.83</v>
      </c>
      <c r="E185" s="66">
        <f t="shared" si="12"/>
        <v>101776.13999999998</v>
      </c>
      <c r="F185" s="66">
        <v>19360.3</v>
      </c>
      <c r="G185" s="66">
        <v>19360.3</v>
      </c>
      <c r="H185" s="11"/>
      <c r="I185" s="11"/>
      <c r="J185" s="11"/>
      <c r="K185" s="11"/>
      <c r="L185" s="11"/>
      <c r="M185" s="74"/>
      <c r="N185" s="75"/>
    </row>
    <row r="186" spans="1:14" ht="12.75">
      <c r="A186" s="17">
        <v>23</v>
      </c>
      <c r="B186" s="18" t="s">
        <v>188</v>
      </c>
      <c r="C186" s="60">
        <v>587.7</v>
      </c>
      <c r="D186" s="10">
        <v>21.33</v>
      </c>
      <c r="E186" s="66">
        <f t="shared" si="12"/>
        <v>150427.69199999998</v>
      </c>
      <c r="F186" s="10">
        <v>30536.89</v>
      </c>
      <c r="G186" s="11"/>
      <c r="H186" s="11"/>
      <c r="I186" s="11"/>
      <c r="J186" s="11">
        <v>18857</v>
      </c>
      <c r="K186" s="11">
        <v>18857</v>
      </c>
      <c r="L186" s="11"/>
      <c r="M186" s="74">
        <v>11680</v>
      </c>
      <c r="N186" s="75"/>
    </row>
    <row r="187" spans="1:14" ht="12.75">
      <c r="A187" s="17">
        <v>24</v>
      </c>
      <c r="B187" s="18" t="s">
        <v>189</v>
      </c>
      <c r="C187" s="60">
        <v>447.9</v>
      </c>
      <c r="D187" s="10">
        <v>21.33</v>
      </c>
      <c r="E187" s="66">
        <f t="shared" si="12"/>
        <v>114644.48399999998</v>
      </c>
      <c r="F187" s="10">
        <v>23272.88</v>
      </c>
      <c r="G187" s="10">
        <v>23272.88</v>
      </c>
      <c r="H187" s="11"/>
      <c r="I187" s="11"/>
      <c r="J187" s="11"/>
      <c r="K187" s="11"/>
      <c r="L187" s="11"/>
      <c r="M187" s="74"/>
      <c r="N187" s="75"/>
    </row>
    <row r="188" spans="1:14" ht="12.75">
      <c r="A188" s="17">
        <v>25</v>
      </c>
      <c r="B188" s="18" t="s">
        <v>190</v>
      </c>
      <c r="C188" s="60">
        <v>503.5</v>
      </c>
      <c r="D188" s="10">
        <v>21.33</v>
      </c>
      <c r="E188" s="66">
        <f t="shared" si="12"/>
        <v>128875.85999999999</v>
      </c>
      <c r="F188" s="10">
        <v>26161.86</v>
      </c>
      <c r="G188" s="11"/>
      <c r="H188" s="11"/>
      <c r="I188" s="11"/>
      <c r="J188" s="11"/>
      <c r="K188" s="11"/>
      <c r="L188" s="11"/>
      <c r="M188" s="74">
        <v>26161.86</v>
      </c>
      <c r="N188" s="75"/>
    </row>
    <row r="189" spans="1:14" ht="12.75">
      <c r="A189" s="17">
        <v>26</v>
      </c>
      <c r="B189" s="18" t="s">
        <v>191</v>
      </c>
      <c r="C189" s="57">
        <v>390.4</v>
      </c>
      <c r="D189" s="10">
        <v>22.83</v>
      </c>
      <c r="E189" s="66">
        <f t="shared" si="12"/>
        <v>106953.98399999998</v>
      </c>
      <c r="F189" s="10">
        <v>20285.18</v>
      </c>
      <c r="G189" s="10">
        <v>20285.18</v>
      </c>
      <c r="H189" s="11"/>
      <c r="I189" s="11"/>
      <c r="J189" s="11"/>
      <c r="K189" s="11"/>
      <c r="L189" s="11"/>
      <c r="M189" s="74"/>
      <c r="N189" s="75"/>
    </row>
    <row r="190" spans="1:14" ht="12.75">
      <c r="A190" s="17">
        <v>27</v>
      </c>
      <c r="B190" s="18" t="s">
        <v>192</v>
      </c>
      <c r="C190" s="60">
        <v>383.7</v>
      </c>
      <c r="D190" s="10">
        <v>21.33</v>
      </c>
      <c r="E190" s="66">
        <f t="shared" si="12"/>
        <v>98211.85199999998</v>
      </c>
      <c r="F190" s="10">
        <v>19937.05</v>
      </c>
      <c r="G190" s="11"/>
      <c r="H190" s="11"/>
      <c r="I190" s="11"/>
      <c r="J190" s="11"/>
      <c r="K190" s="11"/>
      <c r="L190" s="10">
        <v>19937.05</v>
      </c>
      <c r="M190" s="74"/>
      <c r="N190" s="75"/>
    </row>
    <row r="191" spans="1:14" ht="12.75">
      <c r="A191" s="17">
        <v>28</v>
      </c>
      <c r="B191" s="18" t="s">
        <v>193</v>
      </c>
      <c r="C191" s="60">
        <v>507.8</v>
      </c>
      <c r="D191" s="10">
        <v>21.33</v>
      </c>
      <c r="E191" s="66">
        <f t="shared" si="12"/>
        <v>129976.488</v>
      </c>
      <c r="F191" s="10">
        <v>26385.29</v>
      </c>
      <c r="G191" s="10">
        <v>26385.29</v>
      </c>
      <c r="H191" s="11"/>
      <c r="I191" s="11"/>
      <c r="J191" s="11"/>
      <c r="K191" s="11"/>
      <c r="L191" s="11"/>
      <c r="M191" s="74"/>
      <c r="N191" s="75"/>
    </row>
    <row r="192" spans="1:14" ht="12.75">
      <c r="A192" s="17">
        <v>29</v>
      </c>
      <c r="B192" s="18" t="s">
        <v>194</v>
      </c>
      <c r="C192" s="60">
        <v>500.9</v>
      </c>
      <c r="D192" s="10">
        <v>21.33</v>
      </c>
      <c r="E192" s="66">
        <f t="shared" si="12"/>
        <v>128210.36399999997</v>
      </c>
      <c r="F192" s="10">
        <v>26026.76</v>
      </c>
      <c r="G192" s="10">
        <v>26026.76</v>
      </c>
      <c r="H192" s="11"/>
      <c r="I192" s="11"/>
      <c r="J192" s="11"/>
      <c r="K192" s="11"/>
      <c r="L192" s="11"/>
      <c r="M192" s="74"/>
      <c r="N192" s="75"/>
    </row>
    <row r="193" spans="1:14" ht="12.75">
      <c r="A193" s="17">
        <v>30</v>
      </c>
      <c r="B193" s="18" t="s">
        <v>195</v>
      </c>
      <c r="C193" s="57">
        <v>866.57</v>
      </c>
      <c r="D193" s="10">
        <v>22.83</v>
      </c>
      <c r="E193" s="66">
        <f t="shared" si="12"/>
        <v>237405.5172</v>
      </c>
      <c r="F193" s="10">
        <v>45026.98</v>
      </c>
      <c r="G193" s="10">
        <v>39000</v>
      </c>
      <c r="H193" s="11"/>
      <c r="I193" s="11"/>
      <c r="J193" s="11"/>
      <c r="K193" s="11"/>
      <c r="L193" s="11"/>
      <c r="M193" s="74">
        <v>6000</v>
      </c>
      <c r="N193" s="75"/>
    </row>
    <row r="194" spans="1:14" ht="12.75">
      <c r="A194" s="17">
        <v>31</v>
      </c>
      <c r="B194" s="28" t="s">
        <v>196</v>
      </c>
      <c r="C194" s="57">
        <v>369.9</v>
      </c>
      <c r="D194" s="10">
        <v>22.83</v>
      </c>
      <c r="E194" s="66">
        <f t="shared" si="12"/>
        <v>101337.80399999999</v>
      </c>
      <c r="F194" s="10">
        <v>19323.92</v>
      </c>
      <c r="G194" s="10">
        <v>19323.92</v>
      </c>
      <c r="H194" s="11"/>
      <c r="I194" s="11"/>
      <c r="J194" s="11"/>
      <c r="K194" s="11"/>
      <c r="L194" s="11"/>
      <c r="M194" s="74"/>
      <c r="N194" s="75"/>
    </row>
    <row r="195" spans="1:14" ht="12.75">
      <c r="A195" s="17">
        <v>32</v>
      </c>
      <c r="B195" s="28" t="s">
        <v>197</v>
      </c>
      <c r="C195" s="57">
        <v>383.04</v>
      </c>
      <c r="D195" s="10">
        <v>22.83</v>
      </c>
      <c r="E195" s="66">
        <f t="shared" si="12"/>
        <v>104937.6384</v>
      </c>
      <c r="F195" s="10">
        <v>19902.97</v>
      </c>
      <c r="G195" s="11"/>
      <c r="H195" s="10">
        <v>19902.97</v>
      </c>
      <c r="I195" s="11"/>
      <c r="J195" s="11"/>
      <c r="K195" s="11"/>
      <c r="L195" s="11"/>
      <c r="M195" s="74"/>
      <c r="N195" s="75"/>
    </row>
    <row r="196" spans="1:14" ht="12.75">
      <c r="A196" s="17">
        <v>33</v>
      </c>
      <c r="B196" s="18" t="s">
        <v>198</v>
      </c>
      <c r="C196" s="57">
        <v>368.8</v>
      </c>
      <c r="D196" s="10">
        <v>22.83</v>
      </c>
      <c r="E196" s="66">
        <f t="shared" si="12"/>
        <v>101036.448</v>
      </c>
      <c r="F196" s="10">
        <v>19620.15</v>
      </c>
      <c r="G196" s="11"/>
      <c r="H196" s="10">
        <v>14700</v>
      </c>
      <c r="I196" s="11"/>
      <c r="J196" s="11"/>
      <c r="K196" s="11"/>
      <c r="L196" s="11"/>
      <c r="M196" s="74">
        <v>4921</v>
      </c>
      <c r="N196" s="75"/>
    </row>
    <row r="197" spans="1:14" ht="12.75">
      <c r="A197" s="17">
        <v>34</v>
      </c>
      <c r="B197" s="18" t="s">
        <v>199</v>
      </c>
      <c r="C197" s="57">
        <v>580.6</v>
      </c>
      <c r="D197" s="10">
        <v>22.83</v>
      </c>
      <c r="E197" s="66">
        <f t="shared" si="12"/>
        <v>159061.176</v>
      </c>
      <c r="F197" s="10">
        <v>30167.98</v>
      </c>
      <c r="G197" s="11"/>
      <c r="H197" s="11"/>
      <c r="I197" s="11"/>
      <c r="J197" s="11">
        <v>11768</v>
      </c>
      <c r="K197" s="11">
        <v>11768</v>
      </c>
      <c r="L197" s="11"/>
      <c r="M197" s="74">
        <v>18400</v>
      </c>
      <c r="N197" s="75"/>
    </row>
    <row r="198" spans="1:14" ht="12.75">
      <c r="A198" s="17">
        <v>35</v>
      </c>
      <c r="B198" s="18" t="s">
        <v>200</v>
      </c>
      <c r="C198" s="57">
        <v>761.4</v>
      </c>
      <c r="D198" s="10">
        <v>22.83</v>
      </c>
      <c r="E198" s="66">
        <f t="shared" si="12"/>
        <v>208593.14399999997</v>
      </c>
      <c r="F198" s="10">
        <v>39562.34</v>
      </c>
      <c r="G198" s="11"/>
      <c r="H198" s="11"/>
      <c r="I198" s="11"/>
      <c r="J198" s="11">
        <v>5480</v>
      </c>
      <c r="K198" s="11">
        <v>5480</v>
      </c>
      <c r="L198" s="11"/>
      <c r="M198" s="74">
        <v>34083</v>
      </c>
      <c r="N198" s="75"/>
    </row>
    <row r="199" spans="1:14" ht="12.75">
      <c r="A199" s="17">
        <v>36</v>
      </c>
      <c r="B199" s="18" t="s">
        <v>201</v>
      </c>
      <c r="C199" s="57">
        <v>637.8</v>
      </c>
      <c r="D199" s="10">
        <v>22.83</v>
      </c>
      <c r="E199" s="66">
        <f t="shared" si="12"/>
        <v>174731.68799999997</v>
      </c>
      <c r="F199" s="10">
        <v>33140.09</v>
      </c>
      <c r="G199" s="11"/>
      <c r="H199" s="11"/>
      <c r="I199" s="11"/>
      <c r="J199" s="11">
        <v>4110</v>
      </c>
      <c r="K199" s="11">
        <v>4110</v>
      </c>
      <c r="L199" s="11"/>
      <c r="M199" s="74">
        <v>29030</v>
      </c>
      <c r="N199" s="75"/>
    </row>
    <row r="200" spans="1:14" ht="12.75">
      <c r="A200" s="17">
        <v>37</v>
      </c>
      <c r="B200" s="28" t="s">
        <v>202</v>
      </c>
      <c r="C200" s="57">
        <v>670.27</v>
      </c>
      <c r="D200" s="10">
        <v>22.83</v>
      </c>
      <c r="E200" s="66">
        <f t="shared" si="12"/>
        <v>183627.16919999997</v>
      </c>
      <c r="F200" s="10">
        <v>34785.66</v>
      </c>
      <c r="G200" s="11"/>
      <c r="H200" s="11"/>
      <c r="I200" s="11"/>
      <c r="J200" s="11"/>
      <c r="K200" s="11"/>
      <c r="L200" s="11"/>
      <c r="M200" s="74">
        <v>34785.66</v>
      </c>
      <c r="N200" s="75"/>
    </row>
    <row r="201" spans="1:14" ht="12.75">
      <c r="A201" s="17">
        <v>38</v>
      </c>
      <c r="B201" s="28" t="s">
        <v>203</v>
      </c>
      <c r="C201" s="57">
        <v>616.7</v>
      </c>
      <c r="D201" s="10">
        <v>22.83</v>
      </c>
      <c r="E201" s="66">
        <f t="shared" si="12"/>
        <v>168951.132</v>
      </c>
      <c r="F201" s="10">
        <v>31841.09</v>
      </c>
      <c r="G201" s="11"/>
      <c r="H201" s="11"/>
      <c r="I201" s="11"/>
      <c r="J201" s="11"/>
      <c r="K201" s="11"/>
      <c r="L201" s="11">
        <v>21269</v>
      </c>
      <c r="M201" s="74">
        <v>9772.8</v>
      </c>
      <c r="N201" s="75"/>
    </row>
    <row r="202" spans="1:14" ht="12.75">
      <c r="A202" s="17">
        <v>39</v>
      </c>
      <c r="B202" s="18" t="s">
        <v>204</v>
      </c>
      <c r="C202" s="57">
        <v>430.8</v>
      </c>
      <c r="D202" s="10">
        <v>22.83</v>
      </c>
      <c r="E202" s="66">
        <f t="shared" si="12"/>
        <v>118021.968</v>
      </c>
      <c r="F202" s="10">
        <v>22384.37</v>
      </c>
      <c r="G202" s="11"/>
      <c r="H202" s="11">
        <v>12600</v>
      </c>
      <c r="I202" s="11"/>
      <c r="J202" s="11">
        <v>4110</v>
      </c>
      <c r="K202" s="11">
        <v>4110</v>
      </c>
      <c r="L202" s="11"/>
      <c r="M202" s="74">
        <v>5680</v>
      </c>
      <c r="N202" s="75"/>
    </row>
    <row r="203" spans="1:14" ht="13.5" thickBot="1">
      <c r="A203" s="17">
        <v>40</v>
      </c>
      <c r="B203" s="49" t="s">
        <v>205</v>
      </c>
      <c r="C203" s="64">
        <v>2600.9</v>
      </c>
      <c r="D203" s="10">
        <v>27.93</v>
      </c>
      <c r="E203" s="66">
        <f t="shared" si="12"/>
        <v>871717.6440000001</v>
      </c>
      <c r="F203" s="10">
        <v>168226.21</v>
      </c>
      <c r="G203" s="11"/>
      <c r="H203" s="11">
        <v>102356</v>
      </c>
      <c r="I203" s="11"/>
      <c r="J203" s="11">
        <v>4110</v>
      </c>
      <c r="K203" s="11">
        <v>4110</v>
      </c>
      <c r="L203" s="11"/>
      <c r="M203" s="74">
        <v>61760</v>
      </c>
      <c r="N203" s="75"/>
    </row>
    <row r="204" spans="1:14" ht="13.5" thickBot="1">
      <c r="A204" s="17">
        <f>SUM(A203)+1</f>
        <v>41</v>
      </c>
      <c r="B204" s="18" t="s">
        <v>206</v>
      </c>
      <c r="C204" s="60">
        <v>77.5</v>
      </c>
      <c r="D204" s="10">
        <v>21.33</v>
      </c>
      <c r="E204" s="66">
        <f t="shared" si="12"/>
        <v>19836.899999999998</v>
      </c>
      <c r="F204" s="66">
        <v>4026.9</v>
      </c>
      <c r="G204" s="11"/>
      <c r="H204" s="11"/>
      <c r="I204" s="11"/>
      <c r="J204" s="11"/>
      <c r="K204" s="11"/>
      <c r="L204" s="11"/>
      <c r="M204" s="74">
        <v>4026.9</v>
      </c>
      <c r="N204" s="75"/>
    </row>
    <row r="205" spans="1:14" ht="13.5" thickBot="1">
      <c r="A205" s="48">
        <f>A203</f>
        <v>40</v>
      </c>
      <c r="B205" s="50" t="s">
        <v>207</v>
      </c>
      <c r="C205" s="58">
        <f>SUM(C164:C204)</f>
        <v>25013.480000000003</v>
      </c>
      <c r="D205" s="11"/>
      <c r="E205" s="68">
        <f>SUM(E164:E204)</f>
        <v>6892469.872800001</v>
      </c>
      <c r="F205" s="67">
        <f>SUM(F164:F204)</f>
        <v>1344354.5300000003</v>
      </c>
      <c r="G205" s="70">
        <f>SUM(G164:G204)</f>
        <v>329464.89999999997</v>
      </c>
      <c r="H205" s="11">
        <f>SUM(H164:H204)</f>
        <v>348267.41000000003</v>
      </c>
      <c r="I205" s="11"/>
      <c r="J205" s="11">
        <f>SUM(J164:J204)</f>
        <v>92245</v>
      </c>
      <c r="K205" s="11">
        <f>SUM(K164:K204)</f>
        <v>92245</v>
      </c>
      <c r="L205" s="11">
        <f>SUM(L164:L204)</f>
        <v>153343.37</v>
      </c>
      <c r="M205" s="74">
        <f>SUM(M164:M204)</f>
        <v>417081.98000000004</v>
      </c>
      <c r="N205" s="75"/>
    </row>
    <row r="206" spans="1:14" ht="12.75">
      <c r="A206" s="24"/>
      <c r="B206" s="25" t="s">
        <v>208</v>
      </c>
      <c r="C206" s="65"/>
      <c r="D206" s="11"/>
      <c r="E206" s="11"/>
      <c r="F206" s="11"/>
      <c r="G206" s="11"/>
      <c r="H206" s="11"/>
      <c r="I206" s="11"/>
      <c r="J206" s="11"/>
      <c r="K206" s="11"/>
      <c r="L206" s="11"/>
      <c r="M206" s="74"/>
      <c r="N206" s="75"/>
    </row>
    <row r="207" spans="1:14" ht="12.75">
      <c r="A207" s="27">
        <v>1</v>
      </c>
      <c r="B207" s="28" t="s">
        <v>209</v>
      </c>
      <c r="C207" s="57">
        <v>4565.28</v>
      </c>
      <c r="D207" s="10">
        <v>27.93</v>
      </c>
      <c r="E207" s="66">
        <f>D207*C207*12</f>
        <v>1530099.2448</v>
      </c>
      <c r="F207" s="66">
        <v>295000</v>
      </c>
      <c r="G207" s="11">
        <v>80000</v>
      </c>
      <c r="H207" s="11"/>
      <c r="I207" s="11"/>
      <c r="J207" s="11">
        <v>54655</v>
      </c>
      <c r="K207" s="11">
        <v>54655</v>
      </c>
      <c r="L207" s="11">
        <v>64000</v>
      </c>
      <c r="M207" s="74">
        <v>96350</v>
      </c>
      <c r="N207" s="75"/>
    </row>
    <row r="208" spans="1:14" ht="12.75">
      <c r="A208" s="27">
        <f aca="true" t="shared" si="13" ref="A208:A223">SUM(A207)+1</f>
        <v>2</v>
      </c>
      <c r="B208" s="28" t="s">
        <v>210</v>
      </c>
      <c r="C208" s="57">
        <v>4555.37</v>
      </c>
      <c r="D208" s="10">
        <v>27.93</v>
      </c>
      <c r="E208" s="66">
        <f aca="true" t="shared" si="14" ref="E208:E223">D208*C208*12</f>
        <v>1526777.8092</v>
      </c>
      <c r="F208" s="66">
        <v>294000</v>
      </c>
      <c r="G208" s="11"/>
      <c r="H208" s="11">
        <v>222600</v>
      </c>
      <c r="I208" s="11"/>
      <c r="J208" s="11">
        <v>34250</v>
      </c>
      <c r="K208" s="11">
        <v>34250</v>
      </c>
      <c r="L208" s="11"/>
      <c r="M208" s="74">
        <v>37150</v>
      </c>
      <c r="N208" s="75"/>
    </row>
    <row r="209" spans="1:14" ht="12.75">
      <c r="A209" s="27">
        <f t="shared" si="13"/>
        <v>3</v>
      </c>
      <c r="B209" s="28" t="s">
        <v>211</v>
      </c>
      <c r="C209" s="57">
        <v>7241.2</v>
      </c>
      <c r="D209" s="10">
        <v>27.93</v>
      </c>
      <c r="E209" s="66">
        <f t="shared" si="14"/>
        <v>2426960.5919999997</v>
      </c>
      <c r="F209" s="66">
        <v>468341</v>
      </c>
      <c r="G209" s="11"/>
      <c r="H209" s="11">
        <v>305710</v>
      </c>
      <c r="I209" s="11"/>
      <c r="J209" s="11">
        <v>6850</v>
      </c>
      <c r="K209" s="11">
        <v>6850</v>
      </c>
      <c r="L209" s="11"/>
      <c r="M209" s="74">
        <v>155781</v>
      </c>
      <c r="N209" s="75"/>
    </row>
    <row r="210" spans="1:14" ht="12.75">
      <c r="A210" s="27">
        <f t="shared" si="13"/>
        <v>4</v>
      </c>
      <c r="B210" s="18" t="s">
        <v>212</v>
      </c>
      <c r="C210" s="57">
        <v>4320</v>
      </c>
      <c r="D210" s="10">
        <v>27.93</v>
      </c>
      <c r="E210" s="66">
        <f t="shared" si="14"/>
        <v>1447891.2000000002</v>
      </c>
      <c r="F210" s="66">
        <v>279000</v>
      </c>
      <c r="G210" s="11"/>
      <c r="H210" s="11">
        <v>199.6</v>
      </c>
      <c r="I210" s="11">
        <v>35600</v>
      </c>
      <c r="J210" s="11">
        <v>43.8</v>
      </c>
      <c r="K210" s="11">
        <v>43.8</v>
      </c>
      <c r="L210" s="11"/>
      <c r="M210" s="74"/>
      <c r="N210" s="75"/>
    </row>
    <row r="211" spans="1:14" ht="12.75">
      <c r="A211" s="27">
        <f t="shared" si="13"/>
        <v>5</v>
      </c>
      <c r="B211" s="28" t="s">
        <v>213</v>
      </c>
      <c r="C211" s="57">
        <v>7376.7</v>
      </c>
      <c r="D211" s="10">
        <v>27.93</v>
      </c>
      <c r="E211" s="66">
        <f t="shared" si="14"/>
        <v>2472374.772</v>
      </c>
      <c r="F211" s="66">
        <v>477000</v>
      </c>
      <c r="G211" s="11">
        <v>137000</v>
      </c>
      <c r="H211" s="11">
        <v>319405</v>
      </c>
      <c r="I211" s="11"/>
      <c r="J211" s="11">
        <v>20550</v>
      </c>
      <c r="K211" s="11">
        <v>20550</v>
      </c>
      <c r="L211" s="11"/>
      <c r="M211" s="74"/>
      <c r="N211" s="75"/>
    </row>
    <row r="212" spans="1:14" ht="12.75">
      <c r="A212" s="27">
        <f t="shared" si="13"/>
        <v>6</v>
      </c>
      <c r="B212" s="18" t="s">
        <v>214</v>
      </c>
      <c r="C212" s="57">
        <v>4160.2</v>
      </c>
      <c r="D212" s="10">
        <v>27.93</v>
      </c>
      <c r="E212" s="66">
        <f t="shared" si="14"/>
        <v>1394332.632</v>
      </c>
      <c r="F212" s="66">
        <v>269000</v>
      </c>
      <c r="G212" s="11"/>
      <c r="H212" s="11">
        <v>12600</v>
      </c>
      <c r="I212" s="11">
        <v>60650</v>
      </c>
      <c r="J212" s="11">
        <v>13700</v>
      </c>
      <c r="K212" s="11">
        <v>13700</v>
      </c>
      <c r="L212" s="11">
        <v>55000</v>
      </c>
      <c r="M212" s="74">
        <v>127050</v>
      </c>
      <c r="N212" s="75"/>
    </row>
    <row r="213" spans="1:14" ht="12.75">
      <c r="A213" s="27">
        <f t="shared" si="13"/>
        <v>7</v>
      </c>
      <c r="B213" s="18" t="s">
        <v>215</v>
      </c>
      <c r="C213" s="57">
        <v>5282.1</v>
      </c>
      <c r="D213" s="10">
        <v>27.93</v>
      </c>
      <c r="E213" s="66">
        <f t="shared" si="14"/>
        <v>1770348.6360000002</v>
      </c>
      <c r="F213" s="66">
        <v>341000</v>
      </c>
      <c r="G213" s="11">
        <v>70000</v>
      </c>
      <c r="H213" s="11">
        <v>95600</v>
      </c>
      <c r="I213" s="11">
        <v>50000</v>
      </c>
      <c r="J213" s="11">
        <v>91300</v>
      </c>
      <c r="K213" s="11">
        <v>91300</v>
      </c>
      <c r="L213" s="11"/>
      <c r="M213" s="74">
        <v>54100</v>
      </c>
      <c r="N213" s="75"/>
    </row>
    <row r="214" spans="1:14" ht="12.75">
      <c r="A214" s="27">
        <f t="shared" si="13"/>
        <v>8</v>
      </c>
      <c r="B214" s="28" t="s">
        <v>216</v>
      </c>
      <c r="C214" s="57">
        <v>5205.5</v>
      </c>
      <c r="D214" s="10">
        <v>27.93</v>
      </c>
      <c r="E214" s="66">
        <f t="shared" si="14"/>
        <v>1744675.38</v>
      </c>
      <c r="F214" s="66">
        <v>336000</v>
      </c>
      <c r="G214" s="11">
        <v>78300</v>
      </c>
      <c r="H214" s="11">
        <v>112600</v>
      </c>
      <c r="I214" s="11"/>
      <c r="J214" s="11">
        <v>41522</v>
      </c>
      <c r="K214" s="11">
        <v>41522</v>
      </c>
      <c r="L214" s="11"/>
      <c r="M214" s="74">
        <v>103600</v>
      </c>
      <c r="N214" s="75"/>
    </row>
    <row r="215" spans="1:14" ht="12.75">
      <c r="A215" s="27">
        <f t="shared" si="13"/>
        <v>9</v>
      </c>
      <c r="B215" s="28" t="s">
        <v>217</v>
      </c>
      <c r="C215" s="57">
        <v>5763.8</v>
      </c>
      <c r="D215" s="10">
        <v>27.93</v>
      </c>
      <c r="E215" s="66">
        <f t="shared" si="14"/>
        <v>1931795.208</v>
      </c>
      <c r="F215" s="66">
        <v>372000</v>
      </c>
      <c r="G215" s="11">
        <v>100000</v>
      </c>
      <c r="H215" s="11"/>
      <c r="I215" s="11"/>
      <c r="J215" s="11">
        <v>52755</v>
      </c>
      <c r="K215" s="11">
        <v>52755</v>
      </c>
      <c r="L215" s="11"/>
      <c r="M215" s="74">
        <v>219245</v>
      </c>
      <c r="N215" s="75"/>
    </row>
    <row r="216" spans="1:14" ht="12.75">
      <c r="A216" s="27">
        <f t="shared" si="13"/>
        <v>10</v>
      </c>
      <c r="B216" s="18" t="s">
        <v>218</v>
      </c>
      <c r="C216" s="57">
        <v>3161.6</v>
      </c>
      <c r="D216" s="10">
        <v>27.93</v>
      </c>
      <c r="E216" s="66">
        <f t="shared" si="14"/>
        <v>1059641.856</v>
      </c>
      <c r="F216" s="66">
        <v>209000</v>
      </c>
      <c r="G216" s="11"/>
      <c r="H216" s="11"/>
      <c r="I216" s="11">
        <v>20000</v>
      </c>
      <c r="J216" s="11"/>
      <c r="K216" s="11"/>
      <c r="L216" s="11">
        <v>66000</v>
      </c>
      <c r="M216" s="74">
        <v>123000</v>
      </c>
      <c r="N216" s="75"/>
    </row>
    <row r="217" spans="1:14" ht="12.75">
      <c r="A217" s="27">
        <f t="shared" si="13"/>
        <v>11</v>
      </c>
      <c r="B217" s="18" t="s">
        <v>219</v>
      </c>
      <c r="C217" s="57">
        <v>6140.6</v>
      </c>
      <c r="D217" s="10">
        <v>27.93</v>
      </c>
      <c r="E217" s="66">
        <f t="shared" si="14"/>
        <v>2058083.4960000003</v>
      </c>
      <c r="F217" s="66">
        <v>378000</v>
      </c>
      <c r="G217" s="11"/>
      <c r="H217" s="11">
        <v>288434</v>
      </c>
      <c r="I217" s="11"/>
      <c r="J217" s="11">
        <v>9590</v>
      </c>
      <c r="K217" s="11">
        <v>9590</v>
      </c>
      <c r="L217" s="11"/>
      <c r="M217" s="74">
        <v>80000</v>
      </c>
      <c r="N217" s="75"/>
    </row>
    <row r="218" spans="1:14" ht="12.75">
      <c r="A218" s="17">
        <f t="shared" si="13"/>
        <v>12</v>
      </c>
      <c r="B218" s="18" t="s">
        <v>220</v>
      </c>
      <c r="C218" s="60">
        <v>5004.6</v>
      </c>
      <c r="D218" s="10">
        <v>27.93</v>
      </c>
      <c r="E218" s="66">
        <f t="shared" si="14"/>
        <v>1677341.736</v>
      </c>
      <c r="F218" s="66">
        <v>482000</v>
      </c>
      <c r="G218" s="11">
        <v>70000</v>
      </c>
      <c r="H218" s="11"/>
      <c r="I218" s="11"/>
      <c r="J218" s="11">
        <v>126800</v>
      </c>
      <c r="K218" s="11">
        <v>126800</v>
      </c>
      <c r="L218" s="11">
        <v>100000</v>
      </c>
      <c r="M218" s="74">
        <v>185200</v>
      </c>
      <c r="N218" s="75"/>
    </row>
    <row r="219" spans="1:14" ht="12.75">
      <c r="A219" s="27">
        <f t="shared" si="13"/>
        <v>13</v>
      </c>
      <c r="B219" s="28" t="s">
        <v>221</v>
      </c>
      <c r="C219" s="57">
        <v>3458.8</v>
      </c>
      <c r="D219" s="10">
        <v>27.93</v>
      </c>
      <c r="E219" s="66">
        <f t="shared" si="14"/>
        <v>1159251.408</v>
      </c>
      <c r="F219" s="66">
        <v>223715.18</v>
      </c>
      <c r="G219" s="11">
        <v>133400</v>
      </c>
      <c r="H219" s="11">
        <v>59460</v>
      </c>
      <c r="I219" s="11"/>
      <c r="J219" s="11"/>
      <c r="K219" s="11"/>
      <c r="L219" s="11"/>
      <c r="M219" s="74">
        <v>223716</v>
      </c>
      <c r="N219" s="75"/>
    </row>
    <row r="220" spans="1:14" ht="12.75">
      <c r="A220" s="27">
        <f t="shared" si="13"/>
        <v>14</v>
      </c>
      <c r="B220" s="28" t="s">
        <v>222</v>
      </c>
      <c r="C220" s="57">
        <v>2426.44</v>
      </c>
      <c r="D220" s="10">
        <v>27.93</v>
      </c>
      <c r="E220" s="66">
        <f t="shared" si="14"/>
        <v>813245.6304000001</v>
      </c>
      <c r="F220" s="66">
        <v>156000</v>
      </c>
      <c r="G220" s="11"/>
      <c r="H220" s="11"/>
      <c r="I220" s="11"/>
      <c r="J220" s="11">
        <v>65075</v>
      </c>
      <c r="K220" s="11">
        <v>65075</v>
      </c>
      <c r="L220" s="11">
        <v>16325</v>
      </c>
      <c r="M220" s="74">
        <v>74600</v>
      </c>
      <c r="N220" s="75"/>
    </row>
    <row r="221" spans="1:14" ht="12.75">
      <c r="A221" s="27">
        <f t="shared" si="13"/>
        <v>15</v>
      </c>
      <c r="B221" s="18" t="s">
        <v>223</v>
      </c>
      <c r="C221" s="57">
        <v>1774.5</v>
      </c>
      <c r="D221" s="10">
        <v>27.93</v>
      </c>
      <c r="E221" s="66">
        <f t="shared" si="14"/>
        <v>594741.4199999999</v>
      </c>
      <c r="F221" s="66">
        <v>114703.51</v>
      </c>
      <c r="G221" s="11"/>
      <c r="H221" s="11">
        <v>86300</v>
      </c>
      <c r="I221" s="11"/>
      <c r="J221" s="11">
        <v>17491.5</v>
      </c>
      <c r="K221" s="11">
        <v>17491.5</v>
      </c>
      <c r="L221" s="11"/>
      <c r="M221" s="74">
        <v>10912</v>
      </c>
      <c r="N221" s="75"/>
    </row>
    <row r="222" spans="1:14" ht="12.75">
      <c r="A222" s="27">
        <f t="shared" si="13"/>
        <v>16</v>
      </c>
      <c r="B222" s="28" t="s">
        <v>224</v>
      </c>
      <c r="C222" s="57">
        <v>5209</v>
      </c>
      <c r="D222" s="10">
        <v>27.93</v>
      </c>
      <c r="E222" s="66">
        <f t="shared" si="14"/>
        <v>1745848.44</v>
      </c>
      <c r="F222" s="66">
        <v>339000</v>
      </c>
      <c r="G222" s="11">
        <v>63800</v>
      </c>
      <c r="H222" s="11">
        <v>245170</v>
      </c>
      <c r="I222" s="11"/>
      <c r="J222" s="11">
        <v>30000</v>
      </c>
      <c r="K222" s="11">
        <v>30000</v>
      </c>
      <c r="L222" s="11"/>
      <c r="M222" s="74"/>
      <c r="N222" s="75"/>
    </row>
    <row r="223" spans="1:14" ht="13.5" thickBot="1">
      <c r="A223" s="27">
        <f t="shared" si="13"/>
        <v>17</v>
      </c>
      <c r="B223" s="28" t="s">
        <v>225</v>
      </c>
      <c r="C223" s="57">
        <v>3151.1</v>
      </c>
      <c r="D223" s="10">
        <v>27.93</v>
      </c>
      <c r="E223" s="66">
        <f t="shared" si="14"/>
        <v>1056122.676</v>
      </c>
      <c r="F223" s="66">
        <v>203000</v>
      </c>
      <c r="G223" s="11"/>
      <c r="H223" s="11">
        <v>132600</v>
      </c>
      <c r="I223" s="11">
        <v>10000</v>
      </c>
      <c r="J223" s="11">
        <v>60400</v>
      </c>
      <c r="K223" s="11">
        <v>60400</v>
      </c>
      <c r="L223" s="11"/>
      <c r="M223" s="74"/>
      <c r="N223" s="75"/>
    </row>
    <row r="224" spans="1:14" ht="13.5" thickBot="1">
      <c r="A224" s="22">
        <f>SUM(A223)</f>
        <v>17</v>
      </c>
      <c r="B224" s="30" t="s">
        <v>84</v>
      </c>
      <c r="C224" s="58">
        <f>SUM(C207:C223)</f>
        <v>78796.79000000001</v>
      </c>
      <c r="D224" s="11"/>
      <c r="E224" s="68">
        <f aca="true" t="shared" si="15" ref="E224:M224">SUM(E207:E223)</f>
        <v>26409532.136400003</v>
      </c>
      <c r="F224" s="68">
        <f t="shared" si="15"/>
        <v>5236759.6899999995</v>
      </c>
      <c r="G224" s="70">
        <f t="shared" si="15"/>
        <v>732500</v>
      </c>
      <c r="H224" s="11">
        <f t="shared" si="15"/>
        <v>1880678.6</v>
      </c>
      <c r="I224" s="11">
        <f t="shared" si="15"/>
        <v>176250</v>
      </c>
      <c r="J224" s="11">
        <f t="shared" si="15"/>
        <v>624982.3</v>
      </c>
      <c r="K224" s="11">
        <f t="shared" si="15"/>
        <v>624982.3</v>
      </c>
      <c r="L224" s="11">
        <f t="shared" si="15"/>
        <v>301325</v>
      </c>
      <c r="M224" s="74">
        <f t="shared" si="15"/>
        <v>1490704</v>
      </c>
      <c r="N224" s="75"/>
    </row>
    <row r="225" spans="1:14" ht="13.5" thickBot="1">
      <c r="A225" s="51">
        <f>A60+A99+A120+A162+A205+A224</f>
        <v>182</v>
      </c>
      <c r="B225" s="30" t="s">
        <v>226</v>
      </c>
      <c r="C225" s="55">
        <f>C60+C99+C120+C162+C205+C224</f>
        <v>400481.8700000001</v>
      </c>
      <c r="D225" s="11"/>
      <c r="E225" s="68">
        <f>E60+E99+E120+E162+E205+E224</f>
        <v>149048524.42200002</v>
      </c>
      <c r="F225" s="69">
        <f>F60+F99+F120+F162+F205+F224</f>
        <v>29956805.04</v>
      </c>
      <c r="G225" s="70">
        <f aca="true" t="shared" si="16" ref="G225:L225">G224+G205+G162+G120+G99+G60</f>
        <v>7539030.23</v>
      </c>
      <c r="H225" s="11">
        <f t="shared" si="16"/>
        <v>4905227.100000001</v>
      </c>
      <c r="I225" s="11">
        <f t="shared" si="16"/>
        <v>1331231.8</v>
      </c>
      <c r="J225" s="11">
        <f t="shared" si="16"/>
        <v>6140613.6</v>
      </c>
      <c r="K225" s="11">
        <f t="shared" si="16"/>
        <v>6342679.7</v>
      </c>
      <c r="L225" s="11">
        <f t="shared" si="16"/>
        <v>1716510.58</v>
      </c>
      <c r="M225" s="74">
        <f>M224+M162+M120+M99+M60</f>
        <v>6987102.92</v>
      </c>
      <c r="N225" s="75"/>
    </row>
  </sheetData>
  <sheetProtection/>
  <mergeCells count="221">
    <mergeCell ref="M225:N225"/>
    <mergeCell ref="M219:N219"/>
    <mergeCell ref="M220:N220"/>
    <mergeCell ref="M221:N221"/>
    <mergeCell ref="M222:N222"/>
    <mergeCell ref="M215:N215"/>
    <mergeCell ref="M216:N216"/>
    <mergeCell ref="M217:N217"/>
    <mergeCell ref="M218:N218"/>
    <mergeCell ref="M223:N223"/>
    <mergeCell ref="M224:N224"/>
    <mergeCell ref="M209:N209"/>
    <mergeCell ref="M210:N210"/>
    <mergeCell ref="M211:N211"/>
    <mergeCell ref="M212:N212"/>
    <mergeCell ref="M213:N213"/>
    <mergeCell ref="M214:N214"/>
    <mergeCell ref="M203:N203"/>
    <mergeCell ref="M204:N204"/>
    <mergeCell ref="M205:N205"/>
    <mergeCell ref="M206:N206"/>
    <mergeCell ref="M207:N207"/>
    <mergeCell ref="M208:N208"/>
    <mergeCell ref="M197:N197"/>
    <mergeCell ref="M198:N198"/>
    <mergeCell ref="M199:N199"/>
    <mergeCell ref="M200:N200"/>
    <mergeCell ref="M201:N201"/>
    <mergeCell ref="M202:N202"/>
    <mergeCell ref="M191:N191"/>
    <mergeCell ref="M192:N192"/>
    <mergeCell ref="M193:N193"/>
    <mergeCell ref="M194:N194"/>
    <mergeCell ref="M195:N195"/>
    <mergeCell ref="M196:N196"/>
    <mergeCell ref="M185:N185"/>
    <mergeCell ref="M186:N186"/>
    <mergeCell ref="M187:N187"/>
    <mergeCell ref="M188:N188"/>
    <mergeCell ref="M189:N189"/>
    <mergeCell ref="M190:N190"/>
    <mergeCell ref="M179:N179"/>
    <mergeCell ref="M180:N180"/>
    <mergeCell ref="M181:N181"/>
    <mergeCell ref="M182:N182"/>
    <mergeCell ref="M183:N183"/>
    <mergeCell ref="M184:N184"/>
    <mergeCell ref="M173:N173"/>
    <mergeCell ref="M174:N174"/>
    <mergeCell ref="M175:N175"/>
    <mergeCell ref="M176:N176"/>
    <mergeCell ref="M177:N177"/>
    <mergeCell ref="M178:N178"/>
    <mergeCell ref="M167:N167"/>
    <mergeCell ref="M168:N168"/>
    <mergeCell ref="M169:N169"/>
    <mergeCell ref="M170:N170"/>
    <mergeCell ref="M171:N171"/>
    <mergeCell ref="M172:N172"/>
    <mergeCell ref="M161:N161"/>
    <mergeCell ref="M162:N162"/>
    <mergeCell ref="M163:N163"/>
    <mergeCell ref="M164:N164"/>
    <mergeCell ref="M165:N165"/>
    <mergeCell ref="M166:N166"/>
    <mergeCell ref="M155:N155"/>
    <mergeCell ref="M156:N156"/>
    <mergeCell ref="M157:N157"/>
    <mergeCell ref="M158:N158"/>
    <mergeCell ref="M159:N159"/>
    <mergeCell ref="M160:N160"/>
    <mergeCell ref="M149:N149"/>
    <mergeCell ref="M150:N150"/>
    <mergeCell ref="M151:N151"/>
    <mergeCell ref="M152:N152"/>
    <mergeCell ref="M153:N153"/>
    <mergeCell ref="M154:N154"/>
    <mergeCell ref="M143:N143"/>
    <mergeCell ref="M144:N144"/>
    <mergeCell ref="M145:N145"/>
    <mergeCell ref="M146:N146"/>
    <mergeCell ref="M147:N147"/>
    <mergeCell ref="M148:N148"/>
    <mergeCell ref="M137:N137"/>
    <mergeCell ref="M138:N138"/>
    <mergeCell ref="M139:N139"/>
    <mergeCell ref="M140:N140"/>
    <mergeCell ref="M141:N141"/>
    <mergeCell ref="M142:N142"/>
    <mergeCell ref="M131:N131"/>
    <mergeCell ref="M132:N132"/>
    <mergeCell ref="M133:N133"/>
    <mergeCell ref="M134:N134"/>
    <mergeCell ref="M135:N135"/>
    <mergeCell ref="M136:N136"/>
    <mergeCell ref="M125:N125"/>
    <mergeCell ref="M126:N126"/>
    <mergeCell ref="M127:N127"/>
    <mergeCell ref="M128:N128"/>
    <mergeCell ref="M129:N129"/>
    <mergeCell ref="M130:N130"/>
    <mergeCell ref="M119:N119"/>
    <mergeCell ref="M120:N120"/>
    <mergeCell ref="M121:N121"/>
    <mergeCell ref="M122:N122"/>
    <mergeCell ref="M123:N123"/>
    <mergeCell ref="M124:N124"/>
    <mergeCell ref="M113:N113"/>
    <mergeCell ref="M114:N114"/>
    <mergeCell ref="M115:N115"/>
    <mergeCell ref="M116:N116"/>
    <mergeCell ref="M117:N117"/>
    <mergeCell ref="M118:N118"/>
    <mergeCell ref="M107:N107"/>
    <mergeCell ref="M108:N108"/>
    <mergeCell ref="M109:N109"/>
    <mergeCell ref="M110:N110"/>
    <mergeCell ref="M111:N111"/>
    <mergeCell ref="M112:N112"/>
    <mergeCell ref="M101:N101"/>
    <mergeCell ref="M102:N102"/>
    <mergeCell ref="M103:N103"/>
    <mergeCell ref="M104:N104"/>
    <mergeCell ref="M105:N105"/>
    <mergeCell ref="M106:N106"/>
    <mergeCell ref="M95:N95"/>
    <mergeCell ref="M96:N96"/>
    <mergeCell ref="M97:N97"/>
    <mergeCell ref="M98:N98"/>
    <mergeCell ref="M99:N99"/>
    <mergeCell ref="M100:N100"/>
    <mergeCell ref="M89:N89"/>
    <mergeCell ref="M90:N90"/>
    <mergeCell ref="M91:N91"/>
    <mergeCell ref="M92:N92"/>
    <mergeCell ref="M93:N93"/>
    <mergeCell ref="M94:N94"/>
    <mergeCell ref="M83:N83"/>
    <mergeCell ref="M84:N84"/>
    <mergeCell ref="M85:N85"/>
    <mergeCell ref="M86:N86"/>
    <mergeCell ref="M87:N87"/>
    <mergeCell ref="M88:N88"/>
    <mergeCell ref="M77:N77"/>
    <mergeCell ref="M78:N78"/>
    <mergeCell ref="M79:N79"/>
    <mergeCell ref="M80:N80"/>
    <mergeCell ref="M81:N81"/>
    <mergeCell ref="M82:N82"/>
    <mergeCell ref="M71:N71"/>
    <mergeCell ref="M72:N72"/>
    <mergeCell ref="M73:N73"/>
    <mergeCell ref="M74:N74"/>
    <mergeCell ref="M75:N75"/>
    <mergeCell ref="M76:N76"/>
    <mergeCell ref="M65:N65"/>
    <mergeCell ref="M66:N66"/>
    <mergeCell ref="M67:N67"/>
    <mergeCell ref="M68:N68"/>
    <mergeCell ref="M69:N69"/>
    <mergeCell ref="M70:N70"/>
    <mergeCell ref="M59:N59"/>
    <mergeCell ref="M60:N60"/>
    <mergeCell ref="M61:N61"/>
    <mergeCell ref="M62:N62"/>
    <mergeCell ref="M63:N63"/>
    <mergeCell ref="M64:N64"/>
    <mergeCell ref="M53:N53"/>
    <mergeCell ref="M54:N54"/>
    <mergeCell ref="M55:N55"/>
    <mergeCell ref="M56:N56"/>
    <mergeCell ref="M57:N57"/>
    <mergeCell ref="M58:N58"/>
    <mergeCell ref="M47:N47"/>
    <mergeCell ref="M48:N48"/>
    <mergeCell ref="M49:N49"/>
    <mergeCell ref="M50:N50"/>
    <mergeCell ref="M51:N51"/>
    <mergeCell ref="M52:N52"/>
    <mergeCell ref="M41:N41"/>
    <mergeCell ref="M42:N42"/>
    <mergeCell ref="M43:N43"/>
    <mergeCell ref="M44:N44"/>
    <mergeCell ref="M45:N45"/>
    <mergeCell ref="M46:N46"/>
    <mergeCell ref="M35:N35"/>
    <mergeCell ref="M36:N36"/>
    <mergeCell ref="M37:N37"/>
    <mergeCell ref="M38:N38"/>
    <mergeCell ref="M39:N39"/>
    <mergeCell ref="M40:N40"/>
    <mergeCell ref="M29:N29"/>
    <mergeCell ref="M30:N30"/>
    <mergeCell ref="M31:N31"/>
    <mergeCell ref="M32:N32"/>
    <mergeCell ref="M33:N33"/>
    <mergeCell ref="M34:N34"/>
    <mergeCell ref="M23:N23"/>
    <mergeCell ref="M24:N24"/>
    <mergeCell ref="M25:N25"/>
    <mergeCell ref="M26:N26"/>
    <mergeCell ref="M27:N27"/>
    <mergeCell ref="M28:N28"/>
    <mergeCell ref="M17:N17"/>
    <mergeCell ref="M18:N18"/>
    <mergeCell ref="M19:N19"/>
    <mergeCell ref="M20:N20"/>
    <mergeCell ref="M21:N21"/>
    <mergeCell ref="M22:N22"/>
    <mergeCell ref="M15:N15"/>
    <mergeCell ref="M8:N8"/>
    <mergeCell ref="M9:N9"/>
    <mergeCell ref="M10:N10"/>
    <mergeCell ref="M14:N14"/>
    <mergeCell ref="M16:N16"/>
    <mergeCell ref="M12:N12"/>
    <mergeCell ref="M13:N13"/>
    <mergeCell ref="M4:N4"/>
    <mergeCell ref="M5:N5"/>
    <mergeCell ref="M6:N6"/>
    <mergeCell ref="M7:N7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Елизавета</cp:lastModifiedBy>
  <cp:lastPrinted>2017-01-27T11:51:20Z</cp:lastPrinted>
  <dcterms:created xsi:type="dcterms:W3CDTF">1996-10-08T23:32:33Z</dcterms:created>
  <dcterms:modified xsi:type="dcterms:W3CDTF">2017-01-30T06:36:25Z</dcterms:modified>
  <cp:category/>
  <cp:version/>
  <cp:contentType/>
  <cp:contentStatus/>
</cp:coreProperties>
</file>